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orozco\Desktop\asorozco (DatosincoincoSAFContabilidad)\Info Aura\Mis Documentos\PRESUPUESTO\EJECUCIONES PRESUPUESTO\ejecuciones excell2017 publicar\junio\"/>
    </mc:Choice>
  </mc:AlternateContent>
  <bookViews>
    <workbookView xWindow="0" yWindow="0" windowWidth="20490" windowHeight="7845" firstSheet="14" activeTab="17"/>
  </bookViews>
  <sheets>
    <sheet name="VIGENCIA ENERO 2017" sheetId="23" r:id="rId1"/>
    <sheet name="VIGENCIA FEBRERO 2017 " sheetId="2" r:id="rId2"/>
    <sheet name="VIGENCIA MARZO 2017" sheetId="24" r:id="rId3"/>
    <sheet name="VIGENCIA ABRIL 2017" sheetId="25" r:id="rId4"/>
    <sheet name="VIGENCIA MAYO 2017" sheetId="26" r:id="rId5"/>
    <sheet name="VIGENCIA JUNIO 2017" sheetId="30" r:id="rId6"/>
    <sheet name="RESERVAS ENERO 2017" sheetId="10" r:id="rId7"/>
    <sheet name="RESERVAS FEB 2017" sheetId="6" r:id="rId8"/>
    <sheet name="RESERVAS MARZO 2017" sheetId="12" r:id="rId9"/>
    <sheet name="RESERVAS ABRIL 2017" sheetId="16" r:id="rId10"/>
    <sheet name="RESERVAS MAYO 2017" sheetId="29" r:id="rId11"/>
    <sheet name="RESERVAS JUNIO 2017" sheetId="35" r:id="rId12"/>
    <sheet name="CxP ENERO 2017" sheetId="9" r:id="rId13"/>
    <sheet name="CxP FEBRERO 2017" sheetId="5" r:id="rId14"/>
    <sheet name="CxP MARZO 2017" sheetId="14" r:id="rId15"/>
    <sheet name="CxP ABRIL 2017" sheetId="17" r:id="rId16"/>
    <sheet name="CxP MAYO 2017" sheetId="28" r:id="rId17"/>
    <sheet name="CxP JUNIO 2017" sheetId="37" r:id="rId18"/>
  </sheets>
  <definedNames>
    <definedName name="_xlnm.Print_Area" localSheetId="15">'CxP ABRIL 2017'!$A$1:$G$136</definedName>
    <definedName name="_xlnm.Print_Area" localSheetId="12">'CxP ENERO 2017'!$A$45:$G$81</definedName>
    <definedName name="_xlnm.Print_Area" localSheetId="13">'CxP FEBRERO 2017'!$A$1:$G$136</definedName>
    <definedName name="_xlnm.Print_Area" localSheetId="17">'CxP JUNIO 2017'!$A$1:$G$136</definedName>
    <definedName name="_xlnm.Print_Area" localSheetId="14">'CxP MARZO 2017'!$A$1:$G$136</definedName>
    <definedName name="_xlnm.Print_Area" localSheetId="16">'CxP MAYO 2017'!$A$1:$G$136</definedName>
    <definedName name="_xlnm.Print_Area" localSheetId="9">'RESERVAS ABRIL 2017'!$A$1:$M$92</definedName>
    <definedName name="_xlnm.Print_Area" localSheetId="6">'RESERVAS ENERO 2017'!$A$1:$M$92</definedName>
    <definedName name="_xlnm.Print_Area" localSheetId="11">'RESERVAS JUNIO 2017'!$A$1:$M$93</definedName>
    <definedName name="_xlnm.Print_Area" localSheetId="10">'RESERVAS MAYO 2017'!$A$1:$M$92</definedName>
    <definedName name="_xlnm.Print_Area" localSheetId="3">'VIGENCIA ABRIL 2017'!$A$1:$H$226</definedName>
    <definedName name="_xlnm.Print_Area" localSheetId="0">'VIGENCIA ENERO 2017'!$A$1:$H$226</definedName>
    <definedName name="_xlnm.Print_Area" localSheetId="1">'VIGENCIA FEBRERO 2017 '!$A$1:$H$224</definedName>
    <definedName name="_xlnm.Print_Area" localSheetId="5">'VIGENCIA JUNIO 2017'!$A$1:$H$225</definedName>
    <definedName name="_xlnm.Print_Area" localSheetId="2">'VIGENCIA MARZO 2017'!$A$1:$H$224</definedName>
    <definedName name="_xlnm.Print_Area" localSheetId="4">'VIGENCIA MAYO 2017'!$A$1:$H$224</definedName>
  </definedNames>
  <calcPr calcId="152511"/>
</workbook>
</file>

<file path=xl/calcChain.xml><?xml version="1.0" encoding="utf-8"?>
<calcChain xmlns="http://schemas.openxmlformats.org/spreadsheetml/2006/main">
  <c r="F123" i="37" l="1"/>
  <c r="F122" i="37"/>
  <c r="G121" i="37"/>
  <c r="E121" i="37"/>
  <c r="D121" i="37"/>
  <c r="F121" i="37" s="1"/>
  <c r="G120" i="37"/>
  <c r="E120" i="37"/>
  <c r="D120" i="37"/>
  <c r="F120" i="37" s="1"/>
  <c r="F119" i="37"/>
  <c r="F118" i="37"/>
  <c r="G117" i="37"/>
  <c r="E117" i="37"/>
  <c r="D117" i="37"/>
  <c r="F117" i="37" s="1"/>
  <c r="G116" i="37"/>
  <c r="E116" i="37"/>
  <c r="D116" i="37"/>
  <c r="F116" i="37" s="1"/>
  <c r="F115" i="37"/>
  <c r="G114" i="37"/>
  <c r="E114" i="37"/>
  <c r="D114" i="37"/>
  <c r="F114" i="37" s="1"/>
  <c r="G113" i="37"/>
  <c r="E113" i="37"/>
  <c r="D113" i="37"/>
  <c r="F113" i="37" s="1"/>
  <c r="F106" i="37"/>
  <c r="G105" i="37"/>
  <c r="E105" i="37"/>
  <c r="D105" i="37"/>
  <c r="F105" i="37" s="1"/>
  <c r="F104" i="37"/>
  <c r="F103" i="37"/>
  <c r="G102" i="37"/>
  <c r="E102" i="37"/>
  <c r="D102" i="37"/>
  <c r="F102" i="37" s="1"/>
  <c r="F101" i="37"/>
  <c r="F100" i="37"/>
  <c r="G99" i="37"/>
  <c r="E99" i="37"/>
  <c r="D99" i="37"/>
  <c r="F99" i="37" s="1"/>
  <c r="F98" i="37"/>
  <c r="F97" i="37"/>
  <c r="F96" i="37"/>
  <c r="F95" i="37"/>
  <c r="F94" i="37"/>
  <c r="F93" i="37"/>
  <c r="G92" i="37"/>
  <c r="E92" i="37"/>
  <c r="E124" i="37" s="1"/>
  <c r="D92" i="37"/>
  <c r="F92" i="37" s="1"/>
  <c r="G91" i="37"/>
  <c r="E91" i="37"/>
  <c r="D91" i="37"/>
  <c r="F91" i="37" s="1"/>
  <c r="G90" i="37"/>
  <c r="E90" i="37"/>
  <c r="D90" i="37"/>
  <c r="F90" i="37" s="1"/>
  <c r="F81" i="37"/>
  <c r="G80" i="37"/>
  <c r="E80" i="37"/>
  <c r="D80" i="37"/>
  <c r="F80" i="37" s="1"/>
  <c r="G79" i="37"/>
  <c r="E79" i="37"/>
  <c r="D79" i="37"/>
  <c r="F79" i="37" s="1"/>
  <c r="G78" i="37"/>
  <c r="E78" i="37"/>
  <c r="D78" i="37"/>
  <c r="F78" i="37" s="1"/>
  <c r="F77" i="37"/>
  <c r="G76" i="37"/>
  <c r="E76" i="37"/>
  <c r="D76" i="37"/>
  <c r="F76" i="37" s="1"/>
  <c r="F75" i="37"/>
  <c r="G74" i="37"/>
  <c r="E74" i="37"/>
  <c r="D74" i="37"/>
  <c r="F74" i="37" s="1"/>
  <c r="F73" i="37"/>
  <c r="F72" i="37"/>
  <c r="G71" i="37"/>
  <c r="E71" i="37"/>
  <c r="D71" i="37"/>
  <c r="F71" i="37" s="1"/>
  <c r="F70" i="37"/>
  <c r="G69" i="37"/>
  <c r="E69" i="37"/>
  <c r="D69" i="37"/>
  <c r="F69" i="37" s="1"/>
  <c r="F68" i="37"/>
  <c r="G67" i="37"/>
  <c r="E67" i="37"/>
  <c r="D67" i="37"/>
  <c r="F67" i="37" s="1"/>
  <c r="F66" i="37"/>
  <c r="F65" i="37"/>
  <c r="G64" i="37"/>
  <c r="E64" i="37"/>
  <c r="D64" i="37"/>
  <c r="F64" i="37" s="1"/>
  <c r="F63" i="37"/>
  <c r="F62" i="37"/>
  <c r="F61" i="37"/>
  <c r="F60" i="37"/>
  <c r="F59" i="37"/>
  <c r="G58" i="37"/>
  <c r="E58" i="37"/>
  <c r="D58" i="37"/>
  <c r="F58" i="37" s="1"/>
  <c r="F57" i="37"/>
  <c r="G56" i="37"/>
  <c r="E56" i="37"/>
  <c r="D56" i="37"/>
  <c r="F56" i="37" s="1"/>
  <c r="G55" i="37"/>
  <c r="E55" i="37"/>
  <c r="D55" i="37"/>
  <c r="F55" i="37" s="1"/>
  <c r="G54" i="37"/>
  <c r="E54" i="37"/>
  <c r="D54" i="37"/>
  <c r="F54" i="37" s="1"/>
  <c r="G53" i="37"/>
  <c r="E53" i="37"/>
  <c r="D53" i="37"/>
  <c r="F53" i="37" s="1"/>
  <c r="G50" i="37"/>
  <c r="G87" i="37" s="1"/>
  <c r="G111" i="37" s="1"/>
  <c r="F50" i="37"/>
  <c r="F87" i="37" s="1"/>
  <c r="F111" i="37" s="1"/>
  <c r="F43" i="37"/>
  <c r="E43" i="37"/>
  <c r="F42" i="37"/>
  <c r="F41" i="37"/>
  <c r="F40" i="37"/>
  <c r="F39" i="37"/>
  <c r="G38" i="37"/>
  <c r="E38" i="37"/>
  <c r="D38" i="37"/>
  <c r="F38" i="37" s="1"/>
  <c r="F37" i="37"/>
  <c r="F36" i="37"/>
  <c r="F35" i="37"/>
  <c r="G34" i="37"/>
  <c r="E34" i="37"/>
  <c r="D34" i="37"/>
  <c r="F34" i="37" s="1"/>
  <c r="G33" i="37"/>
  <c r="E33" i="37"/>
  <c r="D33" i="37"/>
  <c r="F33" i="37" s="1"/>
  <c r="F32" i="37"/>
  <c r="G30" i="37"/>
  <c r="E30" i="37"/>
  <c r="D30" i="37"/>
  <c r="F30" i="37" s="1"/>
  <c r="F29" i="37"/>
  <c r="F28" i="37"/>
  <c r="G27" i="37"/>
  <c r="E27" i="37"/>
  <c r="D27" i="37"/>
  <c r="F27" i="37" s="1"/>
  <c r="F26" i="37"/>
  <c r="F25" i="37"/>
  <c r="F24" i="37"/>
  <c r="F23" i="37"/>
  <c r="F22" i="37"/>
  <c r="F21" i="37"/>
  <c r="G20" i="37"/>
  <c r="E20" i="37"/>
  <c r="D20" i="37"/>
  <c r="F20" i="37" s="1"/>
  <c r="F19" i="37"/>
  <c r="F18" i="37"/>
  <c r="G17" i="37"/>
  <c r="E17" i="37"/>
  <c r="D17" i="37"/>
  <c r="F17" i="37" s="1"/>
  <c r="F16" i="37"/>
  <c r="F15" i="37"/>
  <c r="F14" i="37"/>
  <c r="G13" i="37"/>
  <c r="E13" i="37"/>
  <c r="D13" i="37"/>
  <c r="F13" i="37" s="1"/>
  <c r="G12" i="37"/>
  <c r="E12" i="37"/>
  <c r="D12" i="37"/>
  <c r="F12" i="37" s="1"/>
  <c r="G11" i="37"/>
  <c r="E11" i="37"/>
  <c r="D11" i="37"/>
  <c r="F11" i="37" s="1"/>
  <c r="G10" i="37"/>
  <c r="E10" i="37"/>
  <c r="D10" i="37"/>
  <c r="F10" i="37" s="1"/>
  <c r="G9" i="37"/>
  <c r="G124" i="37" s="1"/>
  <c r="E9" i="37"/>
  <c r="D9" i="37"/>
  <c r="D124" i="37" s="1"/>
  <c r="F9" i="37" l="1"/>
  <c r="F124" i="37" s="1"/>
  <c r="I79" i="35"/>
  <c r="F78" i="35"/>
  <c r="O78" i="35" s="1"/>
  <c r="M77" i="35"/>
  <c r="O77" i="35" s="1"/>
  <c r="J77" i="35"/>
  <c r="E77" i="35"/>
  <c r="D77" i="35"/>
  <c r="F77" i="35" s="1"/>
  <c r="M76" i="35"/>
  <c r="O76" i="35" s="1"/>
  <c r="J76" i="35"/>
  <c r="E76" i="35"/>
  <c r="D76" i="35"/>
  <c r="F76" i="35" s="1"/>
  <c r="F75" i="35"/>
  <c r="O75" i="35" s="1"/>
  <c r="F74" i="35"/>
  <c r="O74" i="35" s="1"/>
  <c r="F73" i="35"/>
  <c r="O73" i="35" s="1"/>
  <c r="M72" i="35"/>
  <c r="J72" i="35"/>
  <c r="E72" i="35"/>
  <c r="D72" i="35"/>
  <c r="D71" i="35" s="1"/>
  <c r="F71" i="35" s="1"/>
  <c r="L71" i="35"/>
  <c r="K71" i="35"/>
  <c r="J71" i="35"/>
  <c r="E71" i="35"/>
  <c r="O70" i="35"/>
  <c r="F70" i="35"/>
  <c r="M69" i="35"/>
  <c r="J69" i="35"/>
  <c r="E69" i="35"/>
  <c r="D69" i="35"/>
  <c r="F69" i="35" s="1"/>
  <c r="O69" i="35" s="1"/>
  <c r="M68" i="35"/>
  <c r="J68" i="35"/>
  <c r="E68" i="35"/>
  <c r="D68" i="35"/>
  <c r="F68" i="35" s="1"/>
  <c r="O68" i="35" s="1"/>
  <c r="M64" i="35"/>
  <c r="J64" i="35"/>
  <c r="F64" i="35"/>
  <c r="F56" i="35"/>
  <c r="M55" i="35"/>
  <c r="J55" i="35"/>
  <c r="E55" i="35"/>
  <c r="D55" i="35"/>
  <c r="F55" i="35" s="1"/>
  <c r="F54" i="35"/>
  <c r="O54" i="35" s="1"/>
  <c r="M53" i="35"/>
  <c r="J53" i="35"/>
  <c r="E53" i="35"/>
  <c r="D53" i="35"/>
  <c r="D49" i="35" s="1"/>
  <c r="F52" i="35"/>
  <c r="O52" i="35" s="1"/>
  <c r="O51" i="35"/>
  <c r="O50" i="35"/>
  <c r="F50" i="35"/>
  <c r="J49" i="35"/>
  <c r="E49" i="35"/>
  <c r="L48" i="35"/>
  <c r="L79" i="35" s="1"/>
  <c r="K48" i="35"/>
  <c r="J48" i="35"/>
  <c r="E48" i="35"/>
  <c r="F47" i="35"/>
  <c r="F46" i="35"/>
  <c r="O46" i="35" s="1"/>
  <c r="M45" i="35"/>
  <c r="O45" i="35" s="1"/>
  <c r="J45" i="35"/>
  <c r="E45" i="35"/>
  <c r="D45" i="35"/>
  <c r="F45" i="35" s="1"/>
  <c r="M44" i="35"/>
  <c r="O44" i="35" s="1"/>
  <c r="J44" i="35"/>
  <c r="E44" i="35"/>
  <c r="D44" i="35"/>
  <c r="F44" i="35" s="1"/>
  <c r="M43" i="35"/>
  <c r="O43" i="35" s="1"/>
  <c r="J43" i="35"/>
  <c r="E43" i="35"/>
  <c r="D43" i="35"/>
  <c r="F43" i="35" s="1"/>
  <c r="F42" i="35"/>
  <c r="O42" i="35" s="1"/>
  <c r="F41" i="35"/>
  <c r="O41" i="35" s="1"/>
  <c r="M40" i="35"/>
  <c r="J40" i="35"/>
  <c r="E40" i="35"/>
  <c r="D40" i="35"/>
  <c r="F40" i="35" s="1"/>
  <c r="F39" i="35"/>
  <c r="O39" i="35" s="1"/>
  <c r="F38" i="35"/>
  <c r="O38" i="35" s="1"/>
  <c r="M37" i="35"/>
  <c r="J37" i="35"/>
  <c r="E37" i="35"/>
  <c r="D37" i="35"/>
  <c r="F36" i="35"/>
  <c r="O36" i="35" s="1"/>
  <c r="F35" i="35"/>
  <c r="O35" i="35" s="1"/>
  <c r="F34" i="35"/>
  <c r="O34" i="35" s="1"/>
  <c r="F33" i="35"/>
  <c r="O33" i="35" s="1"/>
  <c r="F32" i="35"/>
  <c r="O32" i="35" s="1"/>
  <c r="F31" i="35"/>
  <c r="O31" i="35" s="1"/>
  <c r="M30" i="35"/>
  <c r="J30" i="35"/>
  <c r="F30" i="35"/>
  <c r="F29" i="35"/>
  <c r="O29" i="35" s="1"/>
  <c r="E29" i="35"/>
  <c r="F28" i="35"/>
  <c r="E28" i="35"/>
  <c r="M27" i="35"/>
  <c r="J27" i="35"/>
  <c r="E27" i="35"/>
  <c r="D27" i="35"/>
  <c r="F26" i="35"/>
  <c r="M25" i="35"/>
  <c r="J25" i="35"/>
  <c r="E25" i="35"/>
  <c r="D25" i="35"/>
  <c r="F25" i="35" s="1"/>
  <c r="F24" i="35"/>
  <c r="M23" i="35"/>
  <c r="J23" i="35"/>
  <c r="E23" i="35"/>
  <c r="E20" i="35" s="1"/>
  <c r="E19" i="35" s="1"/>
  <c r="E18" i="35" s="1"/>
  <c r="D23" i="35"/>
  <c r="F22" i="35"/>
  <c r="M21" i="35"/>
  <c r="J21" i="35"/>
  <c r="E21" i="35"/>
  <c r="D21" i="35"/>
  <c r="F21" i="35" s="1"/>
  <c r="L20" i="35"/>
  <c r="K20" i="35"/>
  <c r="J20" i="35"/>
  <c r="J19" i="35" s="1"/>
  <c r="J18" i="35" s="1"/>
  <c r="J12" i="35" s="1"/>
  <c r="J79" i="35" s="1"/>
  <c r="L17" i="35"/>
  <c r="K17" i="35"/>
  <c r="E17" i="35"/>
  <c r="L16" i="35"/>
  <c r="K16" i="35"/>
  <c r="F16" i="35"/>
  <c r="O16" i="35" s="1"/>
  <c r="M15" i="35"/>
  <c r="J15" i="35"/>
  <c r="D15" i="35"/>
  <c r="M14" i="35"/>
  <c r="J14" i="35"/>
  <c r="D14" i="35"/>
  <c r="M13" i="35"/>
  <c r="J13" i="35"/>
  <c r="D13" i="35"/>
  <c r="L12" i="35"/>
  <c r="K12" i="35"/>
  <c r="K79" i="35" s="1"/>
  <c r="F14" i="35" l="1"/>
  <c r="F15" i="35"/>
  <c r="O30" i="35"/>
  <c r="O40" i="35"/>
  <c r="O14" i="35"/>
  <c r="F17" i="35"/>
  <c r="O17" i="35" s="1"/>
  <c r="E15" i="35"/>
  <c r="E14" i="35" s="1"/>
  <c r="E13" i="35" s="1"/>
  <c r="E12" i="35" s="1"/>
  <c r="E79" i="35" s="1"/>
  <c r="F23" i="35"/>
  <c r="F27" i="35"/>
  <c r="O27" i="35" s="1"/>
  <c r="D20" i="35"/>
  <c r="F37" i="35"/>
  <c r="O37" i="35"/>
  <c r="M20" i="35"/>
  <c r="F49" i="35"/>
  <c r="D48" i="35"/>
  <c r="F48" i="35" s="1"/>
  <c r="F53" i="35"/>
  <c r="O53" i="35" s="1"/>
  <c r="F72" i="35"/>
  <c r="O72" i="35" s="1"/>
  <c r="M49" i="35"/>
  <c r="M71" i="35"/>
  <c r="H198" i="30"/>
  <c r="H197" i="30" s="1"/>
  <c r="G198" i="30"/>
  <c r="F198" i="30"/>
  <c r="F197" i="30" s="1"/>
  <c r="E198" i="30"/>
  <c r="D198" i="30"/>
  <c r="D197" i="30" s="1"/>
  <c r="G197" i="30"/>
  <c r="E197" i="30"/>
  <c r="F192" i="30"/>
  <c r="H185" i="30"/>
  <c r="H184" i="30" s="1"/>
  <c r="G185" i="30"/>
  <c r="F185" i="30"/>
  <c r="F184" i="30" s="1"/>
  <c r="E185" i="30"/>
  <c r="E184" i="30" s="1"/>
  <c r="D185" i="30"/>
  <c r="D184" i="30" s="1"/>
  <c r="G184" i="30"/>
  <c r="H180" i="30"/>
  <c r="H179" i="30" s="1"/>
  <c r="G180" i="30"/>
  <c r="F180" i="30"/>
  <c r="F179" i="30" s="1"/>
  <c r="E180" i="30"/>
  <c r="D180" i="30"/>
  <c r="D179" i="30" s="1"/>
  <c r="G179" i="30"/>
  <c r="E179" i="30"/>
  <c r="J178" i="30"/>
  <c r="J176" i="30"/>
  <c r="F176" i="30"/>
  <c r="E176" i="30"/>
  <c r="D176" i="30"/>
  <c r="F167" i="30"/>
  <c r="E167" i="30"/>
  <c r="F154" i="30"/>
  <c r="F145" i="30" s="1"/>
  <c r="F144" i="30" s="1"/>
  <c r="E154" i="30"/>
  <c r="D154" i="30"/>
  <c r="D145" i="30" s="1"/>
  <c r="D144" i="30" s="1"/>
  <c r="J150" i="30"/>
  <c r="E150" i="30"/>
  <c r="H145" i="30"/>
  <c r="G145" i="30"/>
  <c r="G144" i="30" s="1"/>
  <c r="G143" i="30" s="1"/>
  <c r="E145" i="30"/>
  <c r="E144" i="30" s="1"/>
  <c r="E143" i="30" s="1"/>
  <c r="H144" i="30"/>
  <c r="D142" i="30"/>
  <c r="D141" i="30" s="1"/>
  <c r="D140" i="30" s="1"/>
  <c r="D139" i="30" s="1"/>
  <c r="H141" i="30"/>
  <c r="H140" i="30" s="1"/>
  <c r="H139" i="30" s="1"/>
  <c r="G141" i="30"/>
  <c r="F141" i="30"/>
  <c r="F140" i="30" s="1"/>
  <c r="F139" i="30" s="1"/>
  <c r="E141" i="30"/>
  <c r="E140" i="30" s="1"/>
  <c r="E139" i="30" s="1"/>
  <c r="G140" i="30"/>
  <c r="G139" i="30" s="1"/>
  <c r="H134" i="30"/>
  <c r="G134" i="30"/>
  <c r="F134" i="30"/>
  <c r="E134" i="30"/>
  <c r="D134" i="30"/>
  <c r="H133" i="30"/>
  <c r="G133" i="30"/>
  <c r="G132" i="30" s="1"/>
  <c r="G121" i="30" s="1"/>
  <c r="F133" i="30"/>
  <c r="E133" i="30"/>
  <c r="E132" i="30" s="1"/>
  <c r="E121" i="30" s="1"/>
  <c r="D133" i="30"/>
  <c r="H132" i="30"/>
  <c r="F132" i="30"/>
  <c r="D132" i="30"/>
  <c r="F128" i="30"/>
  <c r="H121" i="30"/>
  <c r="F121" i="30"/>
  <c r="D121" i="30"/>
  <c r="H119" i="30"/>
  <c r="G119" i="30"/>
  <c r="G118" i="30" s="1"/>
  <c r="G117" i="30" s="1"/>
  <c r="F119" i="30"/>
  <c r="E119" i="30"/>
  <c r="E118" i="30" s="1"/>
  <c r="E117" i="30" s="1"/>
  <c r="D119" i="30"/>
  <c r="H118" i="30"/>
  <c r="H117" i="30" s="1"/>
  <c r="F118" i="30"/>
  <c r="F117" i="30" s="1"/>
  <c r="D118" i="30"/>
  <c r="D117" i="30" s="1"/>
  <c r="H115" i="30"/>
  <c r="G115" i="30"/>
  <c r="F115" i="30"/>
  <c r="E115" i="30"/>
  <c r="D115" i="30"/>
  <c r="H111" i="30"/>
  <c r="G111" i="30"/>
  <c r="F111" i="30"/>
  <c r="E111" i="30"/>
  <c r="D111" i="30"/>
  <c r="H107" i="30"/>
  <c r="G107" i="30"/>
  <c r="F107" i="30"/>
  <c r="E107" i="30"/>
  <c r="D107" i="30"/>
  <c r="H105" i="30"/>
  <c r="G105" i="30"/>
  <c r="F105" i="30"/>
  <c r="E105" i="30"/>
  <c r="D105" i="30"/>
  <c r="H101" i="30"/>
  <c r="G101" i="30"/>
  <c r="F101" i="30"/>
  <c r="E101" i="30"/>
  <c r="D101" i="30"/>
  <c r="H96" i="30"/>
  <c r="G96" i="30"/>
  <c r="F96" i="30"/>
  <c r="E96" i="30"/>
  <c r="D96" i="30"/>
  <c r="H94" i="30"/>
  <c r="G94" i="30"/>
  <c r="F94" i="30"/>
  <c r="E94" i="30"/>
  <c r="D94" i="30"/>
  <c r="H91" i="30"/>
  <c r="G91" i="30"/>
  <c r="F91" i="30"/>
  <c r="E91" i="30"/>
  <c r="D91" i="30"/>
  <c r="F87" i="30"/>
  <c r="H75" i="30"/>
  <c r="G75" i="30"/>
  <c r="F75" i="30"/>
  <c r="E75" i="30"/>
  <c r="D75" i="30"/>
  <c r="H69" i="30"/>
  <c r="G69" i="30"/>
  <c r="F69" i="30"/>
  <c r="E69" i="30"/>
  <c r="D69" i="30"/>
  <c r="H66" i="30"/>
  <c r="G66" i="30"/>
  <c r="G65" i="30" s="1"/>
  <c r="F66" i="30"/>
  <c r="E66" i="30"/>
  <c r="E65" i="30" s="1"/>
  <c r="D66" i="30"/>
  <c r="H65" i="30"/>
  <c r="H59" i="30" s="1"/>
  <c r="H58" i="30" s="1"/>
  <c r="F65" i="30"/>
  <c r="F59" i="30" s="1"/>
  <c r="F58" i="30" s="1"/>
  <c r="D65" i="30"/>
  <c r="D59" i="30" s="1"/>
  <c r="D58" i="30" s="1"/>
  <c r="H61" i="30"/>
  <c r="G61" i="30"/>
  <c r="G60" i="30" s="1"/>
  <c r="F61" i="30"/>
  <c r="E61" i="30"/>
  <c r="E60" i="30" s="1"/>
  <c r="D61" i="30"/>
  <c r="H60" i="30"/>
  <c r="F60" i="30"/>
  <c r="D60" i="30"/>
  <c r="G54" i="30"/>
  <c r="G87" i="30" s="1"/>
  <c r="G128" i="30" s="1"/>
  <c r="G167" i="30" s="1"/>
  <c r="G192" i="30" s="1"/>
  <c r="F54" i="30"/>
  <c r="E54" i="30"/>
  <c r="E87" i="30" s="1"/>
  <c r="E128" i="30" s="1"/>
  <c r="E192" i="30" s="1"/>
  <c r="H42" i="30"/>
  <c r="G42" i="30"/>
  <c r="F42" i="30"/>
  <c r="E42" i="30"/>
  <c r="D42" i="30"/>
  <c r="H38" i="30"/>
  <c r="G38" i="30"/>
  <c r="G37" i="30" s="1"/>
  <c r="F38" i="30"/>
  <c r="E38" i="30"/>
  <c r="E37" i="30" s="1"/>
  <c r="D38" i="30"/>
  <c r="H37" i="30"/>
  <c r="F37" i="30"/>
  <c r="D37" i="30"/>
  <c r="H34" i="30"/>
  <c r="G34" i="30"/>
  <c r="F34" i="30"/>
  <c r="E34" i="30"/>
  <c r="D34" i="30"/>
  <c r="H30" i="30"/>
  <c r="G30" i="30"/>
  <c r="F30" i="30"/>
  <c r="E30" i="30"/>
  <c r="D30" i="30"/>
  <c r="H22" i="30"/>
  <c r="G22" i="30"/>
  <c r="F22" i="30"/>
  <c r="E22" i="30"/>
  <c r="D22" i="30"/>
  <c r="H19" i="30"/>
  <c r="G19" i="30"/>
  <c r="F19" i="30"/>
  <c r="E19" i="30"/>
  <c r="D19" i="30"/>
  <c r="H15" i="30"/>
  <c r="G15" i="30"/>
  <c r="G14" i="30" s="1"/>
  <c r="G13" i="30" s="1"/>
  <c r="G12" i="30" s="1"/>
  <c r="F15" i="30"/>
  <c r="E15" i="30"/>
  <c r="E14" i="30" s="1"/>
  <c r="E13" i="30" s="1"/>
  <c r="E12" i="30" s="1"/>
  <c r="D15" i="30"/>
  <c r="H14" i="30"/>
  <c r="H13" i="30" s="1"/>
  <c r="H12" i="30" s="1"/>
  <c r="H11" i="30" s="1"/>
  <c r="F14" i="30"/>
  <c r="F13" i="30" s="1"/>
  <c r="F12" i="30" s="1"/>
  <c r="D14" i="30"/>
  <c r="D13" i="30" s="1"/>
  <c r="D12" i="30" s="1"/>
  <c r="D11" i="30" s="1"/>
  <c r="P71" i="35" l="1"/>
  <c r="O71" i="35"/>
  <c r="F20" i="35"/>
  <c r="D19" i="35"/>
  <c r="M48" i="35"/>
  <c r="O48" i="35" s="1"/>
  <c r="O49" i="35"/>
  <c r="M19" i="35"/>
  <c r="O20" i="35"/>
  <c r="O15" i="35"/>
  <c r="F13" i="35"/>
  <c r="O13" i="35" s="1"/>
  <c r="E59" i="30"/>
  <c r="E58" i="30" s="1"/>
  <c r="E11" i="30" s="1"/>
  <c r="E206" i="30" s="1"/>
  <c r="G59" i="30"/>
  <c r="G58" i="30" s="1"/>
  <c r="G11" i="30" s="1"/>
  <c r="G206" i="30" s="1"/>
  <c r="F11" i="30"/>
  <c r="F143" i="30"/>
  <c r="H143" i="30"/>
  <c r="H206" i="30" s="1"/>
  <c r="D143" i="30"/>
  <c r="D206" i="30" s="1"/>
  <c r="F206" i="30"/>
  <c r="M18" i="35" l="1"/>
  <c r="F19" i="35"/>
  <c r="O19" i="35" s="1"/>
  <c r="D18" i="35"/>
  <c r="I79" i="29"/>
  <c r="O78" i="29"/>
  <c r="F78" i="29"/>
  <c r="M77" i="29"/>
  <c r="J77" i="29"/>
  <c r="E77" i="29"/>
  <c r="D77" i="29"/>
  <c r="F77" i="29" s="1"/>
  <c r="O77" i="29" s="1"/>
  <c r="M76" i="29"/>
  <c r="J76" i="29"/>
  <c r="E76" i="29"/>
  <c r="D76" i="29"/>
  <c r="F76" i="29" s="1"/>
  <c r="O76" i="29" s="1"/>
  <c r="O75" i="29"/>
  <c r="F75" i="29"/>
  <c r="O74" i="29"/>
  <c r="F74" i="29"/>
  <c r="O73" i="29"/>
  <c r="F73" i="29"/>
  <c r="M72" i="29"/>
  <c r="J72" i="29"/>
  <c r="J71" i="29" s="1"/>
  <c r="E72" i="29"/>
  <c r="E71" i="29" s="1"/>
  <c r="D72" i="29"/>
  <c r="F72" i="29" s="1"/>
  <c r="O72" i="29" s="1"/>
  <c r="M71" i="29"/>
  <c r="L71" i="29"/>
  <c r="K71" i="29"/>
  <c r="D71" i="29"/>
  <c r="F70" i="29"/>
  <c r="O70" i="29" s="1"/>
  <c r="M69" i="29"/>
  <c r="J69" i="29"/>
  <c r="E69" i="29"/>
  <c r="D69" i="29"/>
  <c r="F69" i="29" s="1"/>
  <c r="M68" i="29"/>
  <c r="J68" i="29"/>
  <c r="E68" i="29"/>
  <c r="D68" i="29"/>
  <c r="F68" i="29" s="1"/>
  <c r="M64" i="29"/>
  <c r="J64" i="29"/>
  <c r="F64" i="29"/>
  <c r="F56" i="29"/>
  <c r="M55" i="29"/>
  <c r="J55" i="29"/>
  <c r="E55" i="29"/>
  <c r="D55" i="29"/>
  <c r="F55" i="29" s="1"/>
  <c r="O54" i="29"/>
  <c r="F54" i="29"/>
  <c r="M53" i="29"/>
  <c r="J53" i="29"/>
  <c r="J49" i="29" s="1"/>
  <c r="J48" i="29" s="1"/>
  <c r="E53" i="29"/>
  <c r="E49" i="29" s="1"/>
  <c r="D53" i="29"/>
  <c r="F53" i="29" s="1"/>
  <c r="O53" i="29" s="1"/>
  <c r="O52" i="29"/>
  <c r="F52" i="29"/>
  <c r="O51" i="29"/>
  <c r="F50" i="29"/>
  <c r="O50" i="29" s="1"/>
  <c r="M49" i="29"/>
  <c r="D49" i="29"/>
  <c r="F49" i="29" s="1"/>
  <c r="M48" i="29"/>
  <c r="L48" i="29"/>
  <c r="K48" i="29"/>
  <c r="D48" i="29"/>
  <c r="F47" i="29"/>
  <c r="O46" i="29"/>
  <c r="F46" i="29"/>
  <c r="M45" i="29"/>
  <c r="J45" i="29"/>
  <c r="E45" i="29"/>
  <c r="D45" i="29"/>
  <c r="F45" i="29" s="1"/>
  <c r="O45" i="29" s="1"/>
  <c r="M44" i="29"/>
  <c r="J44" i="29"/>
  <c r="E44" i="29"/>
  <c r="D44" i="29"/>
  <c r="F44" i="29" s="1"/>
  <c r="O44" i="29" s="1"/>
  <c r="M43" i="29"/>
  <c r="J43" i="29"/>
  <c r="E43" i="29"/>
  <c r="D43" i="29"/>
  <c r="F43" i="29" s="1"/>
  <c r="O43" i="29" s="1"/>
  <c r="O42" i="29"/>
  <c r="F42" i="29"/>
  <c r="O41" i="29"/>
  <c r="F41" i="29"/>
  <c r="M40" i="29"/>
  <c r="J40" i="29"/>
  <c r="E40" i="29"/>
  <c r="D40" i="29"/>
  <c r="F40" i="29" s="1"/>
  <c r="O40" i="29" s="1"/>
  <c r="O39" i="29"/>
  <c r="F39" i="29"/>
  <c r="O38" i="29"/>
  <c r="F38" i="29"/>
  <c r="M37" i="29"/>
  <c r="J37" i="29"/>
  <c r="J20" i="29" s="1"/>
  <c r="J19" i="29" s="1"/>
  <c r="J18" i="29" s="1"/>
  <c r="J12" i="29" s="1"/>
  <c r="E37" i="29"/>
  <c r="D37" i="29"/>
  <c r="F37" i="29" s="1"/>
  <c r="O37" i="29" s="1"/>
  <c r="O36" i="29"/>
  <c r="F36" i="29"/>
  <c r="O35" i="29"/>
  <c r="F35" i="29"/>
  <c r="O34" i="29"/>
  <c r="F34" i="29"/>
  <c r="O33" i="29"/>
  <c r="F33" i="29"/>
  <c r="O32" i="29"/>
  <c r="F32" i="29"/>
  <c r="O31" i="29"/>
  <c r="F31" i="29"/>
  <c r="O30" i="29"/>
  <c r="M30" i="29"/>
  <c r="J30" i="29"/>
  <c r="F30" i="29"/>
  <c r="E29" i="29"/>
  <c r="F29" i="29" s="1"/>
  <c r="O29" i="29" s="1"/>
  <c r="E28" i="29"/>
  <c r="F28" i="29" s="1"/>
  <c r="M27" i="29"/>
  <c r="J27" i="29"/>
  <c r="D27" i="29"/>
  <c r="F26" i="29"/>
  <c r="M25" i="29"/>
  <c r="J25" i="29"/>
  <c r="E25" i="29"/>
  <c r="D25" i="29"/>
  <c r="F25" i="29" s="1"/>
  <c r="F24" i="29"/>
  <c r="M23" i="29"/>
  <c r="J23" i="29"/>
  <c r="E23" i="29"/>
  <c r="D23" i="29"/>
  <c r="F23" i="29" s="1"/>
  <c r="F22" i="29"/>
  <c r="M21" i="29"/>
  <c r="J21" i="29"/>
  <c r="E21" i="29"/>
  <c r="D21" i="29"/>
  <c r="F21" i="29" s="1"/>
  <c r="M20" i="29"/>
  <c r="L20" i="29"/>
  <c r="K20" i="29"/>
  <c r="D20" i="29"/>
  <c r="M19" i="29"/>
  <c r="D19" i="29"/>
  <c r="M18" i="29"/>
  <c r="D18" i="29"/>
  <c r="L17" i="29"/>
  <c r="K17" i="29"/>
  <c r="F17" i="29"/>
  <c r="O17" i="29" s="1"/>
  <c r="L16" i="29"/>
  <c r="K16" i="29"/>
  <c r="F16" i="29"/>
  <c r="O16" i="29" s="1"/>
  <c r="M15" i="29"/>
  <c r="O15" i="29" s="1"/>
  <c r="J15" i="29"/>
  <c r="E15" i="29"/>
  <c r="D15" i="29"/>
  <c r="F15" i="29" s="1"/>
  <c r="M14" i="29"/>
  <c r="O14" i="29" s="1"/>
  <c r="J14" i="29"/>
  <c r="E14" i="29"/>
  <c r="D14" i="29"/>
  <c r="F14" i="29" s="1"/>
  <c r="M13" i="29"/>
  <c r="O13" i="29" s="1"/>
  <c r="J13" i="29"/>
  <c r="E13" i="29"/>
  <c r="D13" i="29"/>
  <c r="F13" i="29" s="1"/>
  <c r="M12" i="29"/>
  <c r="L12" i="29"/>
  <c r="L79" i="29" s="1"/>
  <c r="K12" i="29"/>
  <c r="K79" i="29" s="1"/>
  <c r="D12" i="29"/>
  <c r="D79" i="29" s="1"/>
  <c r="F123" i="28"/>
  <c r="F122" i="28"/>
  <c r="G121" i="28"/>
  <c r="E121" i="28"/>
  <c r="D121" i="28"/>
  <c r="F121" i="28" s="1"/>
  <c r="G120" i="28"/>
  <c r="E120" i="28"/>
  <c r="D120" i="28"/>
  <c r="F120" i="28" s="1"/>
  <c r="F119" i="28"/>
  <c r="F118" i="28"/>
  <c r="G117" i="28"/>
  <c r="E117" i="28"/>
  <c r="D117" i="28"/>
  <c r="F117" i="28" s="1"/>
  <c r="G116" i="28"/>
  <c r="E116" i="28"/>
  <c r="D116" i="28"/>
  <c r="F116" i="28" s="1"/>
  <c r="F115" i="28"/>
  <c r="G114" i="28"/>
  <c r="E114" i="28"/>
  <c r="D114" i="28"/>
  <c r="F114" i="28" s="1"/>
  <c r="G113" i="28"/>
  <c r="G90" i="28" s="1"/>
  <c r="E113" i="28"/>
  <c r="E90" i="28" s="1"/>
  <c r="D113" i="28"/>
  <c r="F113" i="28" s="1"/>
  <c r="F106" i="28"/>
  <c r="G105" i="28"/>
  <c r="E105" i="28"/>
  <c r="D105" i="28"/>
  <c r="F105" i="28" s="1"/>
  <c r="F104" i="28"/>
  <c r="F103" i="28"/>
  <c r="G102" i="28"/>
  <c r="E102" i="28"/>
  <c r="D102" i="28"/>
  <c r="F102" i="28" s="1"/>
  <c r="F101" i="28"/>
  <c r="F100" i="28"/>
  <c r="G99" i="28"/>
  <c r="E99" i="28"/>
  <c r="D99" i="28"/>
  <c r="F99" i="28" s="1"/>
  <c r="F98" i="28"/>
  <c r="F97" i="28"/>
  <c r="F96" i="28"/>
  <c r="F95" i="28"/>
  <c r="F94" i="28"/>
  <c r="F93" i="28"/>
  <c r="G92" i="28"/>
  <c r="E92" i="28"/>
  <c r="E124" i="28" s="1"/>
  <c r="D92" i="28"/>
  <c r="F92" i="28" s="1"/>
  <c r="G91" i="28"/>
  <c r="E91" i="28"/>
  <c r="D91" i="28"/>
  <c r="F91" i="28" s="1"/>
  <c r="D90" i="28"/>
  <c r="F90" i="28" s="1"/>
  <c r="F87" i="28"/>
  <c r="F111" i="28" s="1"/>
  <c r="F81" i="28"/>
  <c r="G80" i="28"/>
  <c r="E80" i="28"/>
  <c r="D80" i="28"/>
  <c r="F80" i="28" s="1"/>
  <c r="G79" i="28"/>
  <c r="E79" i="28"/>
  <c r="D79" i="28"/>
  <c r="F79" i="28" s="1"/>
  <c r="G78" i="28"/>
  <c r="E78" i="28"/>
  <c r="D78" i="28"/>
  <c r="F78" i="28" s="1"/>
  <c r="F77" i="28"/>
  <c r="G76" i="28"/>
  <c r="E76" i="28"/>
  <c r="D76" i="28"/>
  <c r="F76" i="28" s="1"/>
  <c r="F75" i="28"/>
  <c r="G74" i="28"/>
  <c r="E74" i="28"/>
  <c r="D74" i="28"/>
  <c r="F74" i="28" s="1"/>
  <c r="F73" i="28"/>
  <c r="F72" i="28"/>
  <c r="G71" i="28"/>
  <c r="E71" i="28"/>
  <c r="D71" i="28"/>
  <c r="F71" i="28" s="1"/>
  <c r="F70" i="28"/>
  <c r="G69" i="28"/>
  <c r="E69" i="28"/>
  <c r="D69" i="28"/>
  <c r="F69" i="28" s="1"/>
  <c r="F68" i="28"/>
  <c r="G67" i="28"/>
  <c r="E67" i="28"/>
  <c r="D67" i="28"/>
  <c r="F67" i="28" s="1"/>
  <c r="F66" i="28"/>
  <c r="F65" i="28"/>
  <c r="G64" i="28"/>
  <c r="E64" i="28"/>
  <c r="D64" i="28"/>
  <c r="F64" i="28" s="1"/>
  <c r="F63" i="28"/>
  <c r="F62" i="28"/>
  <c r="F61" i="28"/>
  <c r="F60" i="28"/>
  <c r="F59" i="28"/>
  <c r="G58" i="28"/>
  <c r="E58" i="28"/>
  <c r="D58" i="28"/>
  <c r="D55" i="28" s="1"/>
  <c r="F57" i="28"/>
  <c r="G56" i="28"/>
  <c r="E56" i="28"/>
  <c r="D56" i="28"/>
  <c r="F56" i="28" s="1"/>
  <c r="G55" i="28"/>
  <c r="E55" i="28"/>
  <c r="G54" i="28"/>
  <c r="E54" i="28"/>
  <c r="E43" i="28" s="1"/>
  <c r="F43" i="28" s="1"/>
  <c r="G53" i="28"/>
  <c r="E53" i="28"/>
  <c r="G50" i="28"/>
  <c r="G87" i="28" s="1"/>
  <c r="G111" i="28" s="1"/>
  <c r="F50" i="28"/>
  <c r="F42" i="28"/>
  <c r="F41" i="28"/>
  <c r="F40" i="28"/>
  <c r="F39" i="28"/>
  <c r="G38" i="28"/>
  <c r="G33" i="28" s="1"/>
  <c r="E38" i="28"/>
  <c r="E33" i="28" s="1"/>
  <c r="D38" i="28"/>
  <c r="F38" i="28" s="1"/>
  <c r="F37" i="28"/>
  <c r="F36" i="28"/>
  <c r="F35" i="28"/>
  <c r="G34" i="28"/>
  <c r="E34" i="28"/>
  <c r="D34" i="28"/>
  <c r="F34" i="28" s="1"/>
  <c r="D33" i="28"/>
  <c r="F33" i="28" s="1"/>
  <c r="F32" i="28"/>
  <c r="G30" i="28"/>
  <c r="E30" i="28"/>
  <c r="D30" i="28"/>
  <c r="F30" i="28" s="1"/>
  <c r="F29" i="28"/>
  <c r="F28" i="28"/>
  <c r="G27" i="28"/>
  <c r="E27" i="28"/>
  <c r="D27" i="28"/>
  <c r="F27" i="28" s="1"/>
  <c r="F26" i="28"/>
  <c r="F25" i="28"/>
  <c r="F24" i="28"/>
  <c r="F23" i="28"/>
  <c r="F22" i="28"/>
  <c r="F21" i="28"/>
  <c r="G20" i="28"/>
  <c r="E20" i="28"/>
  <c r="D20" i="28"/>
  <c r="F20" i="28" s="1"/>
  <c r="F19" i="28"/>
  <c r="F18" i="28"/>
  <c r="G17" i="28"/>
  <c r="G12" i="28" s="1"/>
  <c r="G11" i="28" s="1"/>
  <c r="G10" i="28" s="1"/>
  <c r="G9" i="28" s="1"/>
  <c r="E17" i="28"/>
  <c r="E12" i="28" s="1"/>
  <c r="E11" i="28" s="1"/>
  <c r="E10" i="28" s="1"/>
  <c r="E9" i="28" s="1"/>
  <c r="D17" i="28"/>
  <c r="F17" i="28" s="1"/>
  <c r="F16" i="28"/>
  <c r="F15" i="28"/>
  <c r="F14" i="28"/>
  <c r="G13" i="28"/>
  <c r="E13" i="28"/>
  <c r="D13" i="28"/>
  <c r="F13" i="28" s="1"/>
  <c r="D12" i="28"/>
  <c r="F12" i="28" s="1"/>
  <c r="D11" i="28"/>
  <c r="D10" i="28"/>
  <c r="F10" i="28" s="1"/>
  <c r="H198" i="26"/>
  <c r="G198" i="26"/>
  <c r="G197" i="26" s="1"/>
  <c r="F198" i="26"/>
  <c r="E198" i="26"/>
  <c r="E197" i="26" s="1"/>
  <c r="D198" i="26"/>
  <c r="H197" i="26"/>
  <c r="F197" i="26"/>
  <c r="D197" i="26"/>
  <c r="F192" i="26"/>
  <c r="H185" i="26"/>
  <c r="H184" i="26" s="1"/>
  <c r="G185" i="26"/>
  <c r="F185" i="26"/>
  <c r="F184" i="26" s="1"/>
  <c r="E185" i="26"/>
  <c r="D185" i="26"/>
  <c r="D184" i="26" s="1"/>
  <c r="G184" i="26"/>
  <c r="E184" i="26"/>
  <c r="H180" i="26"/>
  <c r="H179" i="26" s="1"/>
  <c r="G180" i="26"/>
  <c r="F180" i="26"/>
  <c r="F179" i="26" s="1"/>
  <c r="E180" i="26"/>
  <c r="D180" i="26"/>
  <c r="D179" i="26" s="1"/>
  <c r="G179" i="26"/>
  <c r="E179" i="26"/>
  <c r="F176" i="26"/>
  <c r="E176" i="26"/>
  <c r="D176" i="26"/>
  <c r="F167" i="26"/>
  <c r="E167" i="26"/>
  <c r="F154" i="26"/>
  <c r="E154" i="26"/>
  <c r="D154" i="26"/>
  <c r="E150" i="26"/>
  <c r="H145" i="26"/>
  <c r="H144" i="26" s="1"/>
  <c r="H143" i="26" s="1"/>
  <c r="G145" i="26"/>
  <c r="F145" i="26"/>
  <c r="F144" i="26" s="1"/>
  <c r="F143" i="26" s="1"/>
  <c r="E145" i="26"/>
  <c r="D145" i="26"/>
  <c r="D144" i="26" s="1"/>
  <c r="D143" i="26" s="1"/>
  <c r="G144" i="26"/>
  <c r="G143" i="26" s="1"/>
  <c r="E144" i="26"/>
  <c r="E143" i="26" s="1"/>
  <c r="D142" i="26"/>
  <c r="H141" i="26"/>
  <c r="H140" i="26" s="1"/>
  <c r="H139" i="26" s="1"/>
  <c r="G141" i="26"/>
  <c r="F141" i="26"/>
  <c r="F140" i="26" s="1"/>
  <c r="F139" i="26" s="1"/>
  <c r="E141" i="26"/>
  <c r="D141" i="26"/>
  <c r="D140" i="26" s="1"/>
  <c r="D139" i="26" s="1"/>
  <c r="G140" i="26"/>
  <c r="G139" i="26" s="1"/>
  <c r="E140" i="26"/>
  <c r="E139" i="26" s="1"/>
  <c r="H134" i="26"/>
  <c r="G134" i="26"/>
  <c r="F134" i="26"/>
  <c r="E134" i="26"/>
  <c r="D134" i="26"/>
  <c r="H133" i="26"/>
  <c r="H132" i="26" s="1"/>
  <c r="H121" i="26" s="1"/>
  <c r="G133" i="26"/>
  <c r="F133" i="26"/>
  <c r="F132" i="26" s="1"/>
  <c r="F121" i="26" s="1"/>
  <c r="E133" i="26"/>
  <c r="D133" i="26"/>
  <c r="D132" i="26" s="1"/>
  <c r="D121" i="26" s="1"/>
  <c r="G132" i="26"/>
  <c r="E132" i="26"/>
  <c r="F128" i="26"/>
  <c r="G121" i="26"/>
  <c r="E121" i="26"/>
  <c r="H119" i="26"/>
  <c r="H118" i="26" s="1"/>
  <c r="H117" i="26" s="1"/>
  <c r="G119" i="26"/>
  <c r="F119" i="26"/>
  <c r="F118" i="26" s="1"/>
  <c r="F117" i="26" s="1"/>
  <c r="E119" i="26"/>
  <c r="D119" i="26"/>
  <c r="D118" i="26" s="1"/>
  <c r="D117" i="26" s="1"/>
  <c r="G118" i="26"/>
  <c r="G117" i="26" s="1"/>
  <c r="E118" i="26"/>
  <c r="E117" i="26" s="1"/>
  <c r="H115" i="26"/>
  <c r="G115" i="26"/>
  <c r="F115" i="26"/>
  <c r="E115" i="26"/>
  <c r="D115" i="26"/>
  <c r="H111" i="26"/>
  <c r="G111" i="26"/>
  <c r="F111" i="26"/>
  <c r="E111" i="26"/>
  <c r="D111" i="26"/>
  <c r="H107" i="26"/>
  <c r="G107" i="26"/>
  <c r="F107" i="26"/>
  <c r="E107" i="26"/>
  <c r="D107" i="26"/>
  <c r="H105" i="26"/>
  <c r="G105" i="26"/>
  <c r="F105" i="26"/>
  <c r="E105" i="26"/>
  <c r="D105" i="26"/>
  <c r="H101" i="26"/>
  <c r="G101" i="26"/>
  <c r="F101" i="26"/>
  <c r="E101" i="26"/>
  <c r="D101" i="26"/>
  <c r="H96" i="26"/>
  <c r="G96" i="26"/>
  <c r="F96" i="26"/>
  <c r="E96" i="26"/>
  <c r="D96" i="26"/>
  <c r="H94" i="26"/>
  <c r="G94" i="26"/>
  <c r="F94" i="26"/>
  <c r="E94" i="26"/>
  <c r="D94" i="26"/>
  <c r="H91" i="26"/>
  <c r="G91" i="26"/>
  <c r="F91" i="26"/>
  <c r="E91" i="26"/>
  <c r="D91" i="26"/>
  <c r="F87" i="26"/>
  <c r="H75" i="26"/>
  <c r="G75" i="26"/>
  <c r="F75" i="26"/>
  <c r="E75" i="26"/>
  <c r="D75" i="26"/>
  <c r="H69" i="26"/>
  <c r="G69" i="26"/>
  <c r="F69" i="26"/>
  <c r="E69" i="26"/>
  <c r="D69" i="26"/>
  <c r="H66" i="26"/>
  <c r="H65" i="26" s="1"/>
  <c r="H59" i="26" s="1"/>
  <c r="H58" i="26" s="1"/>
  <c r="G66" i="26"/>
  <c r="F66" i="26"/>
  <c r="F65" i="26" s="1"/>
  <c r="F59" i="26" s="1"/>
  <c r="F58" i="26" s="1"/>
  <c r="E66" i="26"/>
  <c r="D66" i="26"/>
  <c r="D65" i="26" s="1"/>
  <c r="D59" i="26" s="1"/>
  <c r="D58" i="26" s="1"/>
  <c r="G65" i="26"/>
  <c r="G59" i="26" s="1"/>
  <c r="G58" i="26" s="1"/>
  <c r="E65" i="26"/>
  <c r="E59" i="26" s="1"/>
  <c r="E58" i="26" s="1"/>
  <c r="H61" i="26"/>
  <c r="H60" i="26" s="1"/>
  <c r="G61" i="26"/>
  <c r="F61" i="26"/>
  <c r="F60" i="26" s="1"/>
  <c r="E61" i="26"/>
  <c r="D61" i="26"/>
  <c r="D60" i="26" s="1"/>
  <c r="G60" i="26"/>
  <c r="E60" i="26"/>
  <c r="G54" i="26"/>
  <c r="G87" i="26" s="1"/>
  <c r="G128" i="26" s="1"/>
  <c r="G167" i="26" s="1"/>
  <c r="G192" i="26" s="1"/>
  <c r="F54" i="26"/>
  <c r="E54" i="26"/>
  <c r="E87" i="26" s="1"/>
  <c r="E128" i="26" s="1"/>
  <c r="E192" i="26" s="1"/>
  <c r="H42" i="26"/>
  <c r="G42" i="26"/>
  <c r="F42" i="26"/>
  <c r="E42" i="26"/>
  <c r="D42" i="26"/>
  <c r="H38" i="26"/>
  <c r="H37" i="26" s="1"/>
  <c r="G38" i="26"/>
  <c r="F38" i="26"/>
  <c r="F37" i="26" s="1"/>
  <c r="E38" i="26"/>
  <c r="D38" i="26"/>
  <c r="D37" i="26" s="1"/>
  <c r="G37" i="26"/>
  <c r="E37" i="26"/>
  <c r="H34" i="26"/>
  <c r="G34" i="26"/>
  <c r="F34" i="26"/>
  <c r="E34" i="26"/>
  <c r="D34" i="26"/>
  <c r="H30" i="26"/>
  <c r="G30" i="26"/>
  <c r="F30" i="26"/>
  <c r="E30" i="26"/>
  <c r="D30" i="26"/>
  <c r="H22" i="26"/>
  <c r="G22" i="26"/>
  <c r="F22" i="26"/>
  <c r="E22" i="26"/>
  <c r="D22" i="26"/>
  <c r="H19" i="26"/>
  <c r="G19" i="26"/>
  <c r="F19" i="26"/>
  <c r="E19" i="26"/>
  <c r="D19" i="26"/>
  <c r="H15" i="26"/>
  <c r="H14" i="26" s="1"/>
  <c r="G15" i="26"/>
  <c r="F15" i="26"/>
  <c r="F14" i="26" s="1"/>
  <c r="E15" i="26"/>
  <c r="D15" i="26"/>
  <c r="D14" i="26" s="1"/>
  <c r="G14" i="26"/>
  <c r="G13" i="26" s="1"/>
  <c r="G12" i="26" s="1"/>
  <c r="G11" i="26" s="1"/>
  <c r="E14" i="26"/>
  <c r="E13" i="26" s="1"/>
  <c r="E12" i="26" s="1"/>
  <c r="M12" i="35" l="1"/>
  <c r="F18" i="35"/>
  <c r="F12" i="35" s="1"/>
  <c r="D12" i="35"/>
  <c r="D79" i="35" s="1"/>
  <c r="F79" i="35" s="1"/>
  <c r="F19" i="29"/>
  <c r="O19" i="29" s="1"/>
  <c r="J79" i="29"/>
  <c r="O49" i="29"/>
  <c r="E48" i="29"/>
  <c r="F48" i="29" s="1"/>
  <c r="O48" i="29" s="1"/>
  <c r="O68" i="29"/>
  <c r="O69" i="29"/>
  <c r="F71" i="29"/>
  <c r="O71" i="29" s="1"/>
  <c r="P71" i="29"/>
  <c r="M79" i="29"/>
  <c r="E27" i="29"/>
  <c r="E20" i="29" s="1"/>
  <c r="E19" i="29" s="1"/>
  <c r="E18" i="29" s="1"/>
  <c r="E12" i="29" s="1"/>
  <c r="E79" i="29" s="1"/>
  <c r="F79" i="29" s="1"/>
  <c r="F55" i="28"/>
  <c r="D54" i="28"/>
  <c r="F11" i="28"/>
  <c r="G124" i="28"/>
  <c r="F58" i="28"/>
  <c r="E11" i="26"/>
  <c r="E206" i="26" s="1"/>
  <c r="D13" i="26"/>
  <c r="D12" i="26" s="1"/>
  <c r="D11" i="26" s="1"/>
  <c r="D206" i="26" s="1"/>
  <c r="F13" i="26"/>
  <c r="F12" i="26" s="1"/>
  <c r="F11" i="26" s="1"/>
  <c r="F206" i="26" s="1"/>
  <c r="H13" i="26"/>
  <c r="H12" i="26" s="1"/>
  <c r="H11" i="26" s="1"/>
  <c r="H206" i="26" s="1"/>
  <c r="G206" i="26"/>
  <c r="H198" i="25"/>
  <c r="G198" i="25"/>
  <c r="G197" i="25" s="1"/>
  <c r="F198" i="25"/>
  <c r="E198" i="25"/>
  <c r="E197" i="25" s="1"/>
  <c r="D198" i="25"/>
  <c r="H197" i="25"/>
  <c r="F197" i="25"/>
  <c r="D197" i="25"/>
  <c r="F192" i="25"/>
  <c r="H185" i="25"/>
  <c r="H184" i="25" s="1"/>
  <c r="G185" i="25"/>
  <c r="F185" i="25"/>
  <c r="F184" i="25" s="1"/>
  <c r="E185" i="25"/>
  <c r="D185" i="25"/>
  <c r="D184" i="25" s="1"/>
  <c r="G184" i="25"/>
  <c r="E184" i="25"/>
  <c r="H180" i="25"/>
  <c r="H179" i="25" s="1"/>
  <c r="G180" i="25"/>
  <c r="F180" i="25"/>
  <c r="F179" i="25" s="1"/>
  <c r="E180" i="25"/>
  <c r="D180" i="25"/>
  <c r="D179" i="25" s="1"/>
  <c r="G179" i="25"/>
  <c r="E179" i="25"/>
  <c r="F176" i="25"/>
  <c r="E176" i="25"/>
  <c r="D176" i="25"/>
  <c r="F167" i="25"/>
  <c r="E167" i="25"/>
  <c r="F154" i="25"/>
  <c r="E154" i="25"/>
  <c r="D154" i="25"/>
  <c r="E150" i="25"/>
  <c r="H145" i="25"/>
  <c r="H144" i="25" s="1"/>
  <c r="H143" i="25" s="1"/>
  <c r="G145" i="25"/>
  <c r="F145" i="25"/>
  <c r="F144" i="25" s="1"/>
  <c r="F143" i="25" s="1"/>
  <c r="E145" i="25"/>
  <c r="D145" i="25"/>
  <c r="D144" i="25" s="1"/>
  <c r="D143" i="25" s="1"/>
  <c r="G144" i="25"/>
  <c r="G143" i="25" s="1"/>
  <c r="E144" i="25"/>
  <c r="E143" i="25" s="1"/>
  <c r="D142" i="25"/>
  <c r="H141" i="25"/>
  <c r="H140" i="25" s="1"/>
  <c r="H139" i="25" s="1"/>
  <c r="G141" i="25"/>
  <c r="F141" i="25"/>
  <c r="F140" i="25" s="1"/>
  <c r="F139" i="25" s="1"/>
  <c r="E141" i="25"/>
  <c r="D141" i="25"/>
  <c r="D140" i="25" s="1"/>
  <c r="D139" i="25" s="1"/>
  <c r="G140" i="25"/>
  <c r="G139" i="25" s="1"/>
  <c r="E140" i="25"/>
  <c r="E139" i="25" s="1"/>
  <c r="H134" i="25"/>
  <c r="G134" i="25"/>
  <c r="F134" i="25"/>
  <c r="E134" i="25"/>
  <c r="D134" i="25"/>
  <c r="H133" i="25"/>
  <c r="H132" i="25" s="1"/>
  <c r="H121" i="25" s="1"/>
  <c r="G133" i="25"/>
  <c r="F133" i="25"/>
  <c r="F132" i="25" s="1"/>
  <c r="F121" i="25" s="1"/>
  <c r="E133" i="25"/>
  <c r="D133" i="25"/>
  <c r="D132" i="25" s="1"/>
  <c r="D121" i="25" s="1"/>
  <c r="G132" i="25"/>
  <c r="E132" i="25"/>
  <c r="F128" i="25"/>
  <c r="G121" i="25"/>
  <c r="E121" i="25"/>
  <c r="H119" i="25"/>
  <c r="H118" i="25" s="1"/>
  <c r="H117" i="25" s="1"/>
  <c r="G119" i="25"/>
  <c r="F119" i="25"/>
  <c r="F118" i="25" s="1"/>
  <c r="F117" i="25" s="1"/>
  <c r="E119" i="25"/>
  <c r="D119" i="25"/>
  <c r="D118" i="25" s="1"/>
  <c r="D117" i="25" s="1"/>
  <c r="G118" i="25"/>
  <c r="G117" i="25" s="1"/>
  <c r="E118" i="25"/>
  <c r="E117" i="25" s="1"/>
  <c r="H115" i="25"/>
  <c r="G115" i="25"/>
  <c r="F115" i="25"/>
  <c r="E115" i="25"/>
  <c r="D115" i="25"/>
  <c r="H111" i="25"/>
  <c r="G111" i="25"/>
  <c r="F111" i="25"/>
  <c r="E111" i="25"/>
  <c r="D111" i="25"/>
  <c r="H107" i="25"/>
  <c r="G107" i="25"/>
  <c r="F107" i="25"/>
  <c r="E107" i="25"/>
  <c r="D107" i="25"/>
  <c r="H105" i="25"/>
  <c r="G105" i="25"/>
  <c r="F105" i="25"/>
  <c r="E105" i="25"/>
  <c r="D105" i="25"/>
  <c r="H101" i="25"/>
  <c r="G101" i="25"/>
  <c r="F101" i="25"/>
  <c r="E101" i="25"/>
  <c r="D101" i="25"/>
  <c r="H96" i="25"/>
  <c r="G96" i="25"/>
  <c r="F96" i="25"/>
  <c r="E96" i="25"/>
  <c r="D96" i="25"/>
  <c r="H94" i="25"/>
  <c r="G94" i="25"/>
  <c r="F94" i="25"/>
  <c r="E94" i="25"/>
  <c r="D94" i="25"/>
  <c r="H91" i="25"/>
  <c r="G91" i="25"/>
  <c r="F91" i="25"/>
  <c r="E91" i="25"/>
  <c r="D91" i="25"/>
  <c r="F87" i="25"/>
  <c r="H75" i="25"/>
  <c r="G75" i="25"/>
  <c r="F75" i="25"/>
  <c r="E75" i="25"/>
  <c r="D75" i="25"/>
  <c r="H69" i="25"/>
  <c r="G69" i="25"/>
  <c r="F69" i="25"/>
  <c r="E69" i="25"/>
  <c r="D69" i="25"/>
  <c r="H66" i="25"/>
  <c r="H65" i="25" s="1"/>
  <c r="H59" i="25" s="1"/>
  <c r="H58" i="25" s="1"/>
  <c r="G66" i="25"/>
  <c r="F66" i="25"/>
  <c r="F65" i="25" s="1"/>
  <c r="F59" i="25" s="1"/>
  <c r="F58" i="25" s="1"/>
  <c r="E66" i="25"/>
  <c r="D66" i="25"/>
  <c r="D65" i="25" s="1"/>
  <c r="D59" i="25" s="1"/>
  <c r="D58" i="25" s="1"/>
  <c r="G65" i="25"/>
  <c r="G59" i="25" s="1"/>
  <c r="G58" i="25" s="1"/>
  <c r="E65" i="25"/>
  <c r="E59" i="25" s="1"/>
  <c r="E58" i="25" s="1"/>
  <c r="H61" i="25"/>
  <c r="H60" i="25" s="1"/>
  <c r="G61" i="25"/>
  <c r="F61" i="25"/>
  <c r="F60" i="25" s="1"/>
  <c r="E61" i="25"/>
  <c r="D61" i="25"/>
  <c r="D60" i="25" s="1"/>
  <c r="G60" i="25"/>
  <c r="E60" i="25"/>
  <c r="G54" i="25"/>
  <c r="G87" i="25" s="1"/>
  <c r="G128" i="25" s="1"/>
  <c r="G167" i="25" s="1"/>
  <c r="G192" i="25" s="1"/>
  <c r="F54" i="25"/>
  <c r="E54" i="25"/>
  <c r="E87" i="25" s="1"/>
  <c r="E128" i="25" s="1"/>
  <c r="E192" i="25" s="1"/>
  <c r="H42" i="25"/>
  <c r="G42" i="25"/>
  <c r="F42" i="25"/>
  <c r="E42" i="25"/>
  <c r="D42" i="25"/>
  <c r="H38" i="25"/>
  <c r="H37" i="25" s="1"/>
  <c r="G38" i="25"/>
  <c r="F38" i="25"/>
  <c r="F37" i="25" s="1"/>
  <c r="E38" i="25"/>
  <c r="D38" i="25"/>
  <c r="D37" i="25" s="1"/>
  <c r="G37" i="25"/>
  <c r="E37" i="25"/>
  <c r="H34" i="25"/>
  <c r="G34" i="25"/>
  <c r="F34" i="25"/>
  <c r="E34" i="25"/>
  <c r="D34" i="25"/>
  <c r="H30" i="25"/>
  <c r="G30" i="25"/>
  <c r="F30" i="25"/>
  <c r="E30" i="25"/>
  <c r="D30" i="25"/>
  <c r="H22" i="25"/>
  <c r="G22" i="25"/>
  <c r="F22" i="25"/>
  <c r="E22" i="25"/>
  <c r="D22" i="25"/>
  <c r="H19" i="25"/>
  <c r="G19" i="25"/>
  <c r="F19" i="25"/>
  <c r="E19" i="25"/>
  <c r="D19" i="25"/>
  <c r="H15" i="25"/>
  <c r="H14" i="25" s="1"/>
  <c r="G15" i="25"/>
  <c r="F15" i="25"/>
  <c r="F14" i="25" s="1"/>
  <c r="E15" i="25"/>
  <c r="D15" i="25"/>
  <c r="D14" i="25" s="1"/>
  <c r="G14" i="25"/>
  <c r="G13" i="25" s="1"/>
  <c r="G12" i="25" s="1"/>
  <c r="G11" i="25" s="1"/>
  <c r="E14" i="25"/>
  <c r="E13" i="25" s="1"/>
  <c r="E12" i="25" s="1"/>
  <c r="H198" i="24"/>
  <c r="H197" i="24" s="1"/>
  <c r="G198" i="24"/>
  <c r="F198" i="24"/>
  <c r="F197" i="24" s="1"/>
  <c r="E198" i="24"/>
  <c r="D198" i="24"/>
  <c r="D197" i="24" s="1"/>
  <c r="G197" i="24"/>
  <c r="E197" i="24"/>
  <c r="F192" i="24"/>
  <c r="H185" i="24"/>
  <c r="H184" i="24" s="1"/>
  <c r="G185" i="24"/>
  <c r="G184" i="24" s="1"/>
  <c r="F185" i="24"/>
  <c r="E185" i="24"/>
  <c r="E184" i="24" s="1"/>
  <c r="D185" i="24"/>
  <c r="D184" i="24" s="1"/>
  <c r="F184" i="24"/>
  <c r="H180" i="24"/>
  <c r="H179" i="24" s="1"/>
  <c r="G180" i="24"/>
  <c r="G179" i="24" s="1"/>
  <c r="F180" i="24"/>
  <c r="E180" i="24"/>
  <c r="E179" i="24" s="1"/>
  <c r="D180" i="24"/>
  <c r="D179" i="24" s="1"/>
  <c r="F179" i="24"/>
  <c r="F176" i="24"/>
  <c r="E176" i="24"/>
  <c r="D176" i="24"/>
  <c r="F167" i="24"/>
  <c r="E167" i="24"/>
  <c r="F154" i="24"/>
  <c r="E154" i="24"/>
  <c r="D154" i="24"/>
  <c r="E150" i="24"/>
  <c r="E145" i="24" s="1"/>
  <c r="E144" i="24" s="1"/>
  <c r="E143" i="24" s="1"/>
  <c r="H145" i="24"/>
  <c r="G145" i="24"/>
  <c r="G144" i="24" s="1"/>
  <c r="G143" i="24" s="1"/>
  <c r="H144" i="24"/>
  <c r="D142" i="24"/>
  <c r="D141" i="24" s="1"/>
  <c r="D140" i="24" s="1"/>
  <c r="D139" i="24" s="1"/>
  <c r="H141" i="24"/>
  <c r="H140" i="24" s="1"/>
  <c r="H139" i="24" s="1"/>
  <c r="G141" i="24"/>
  <c r="F141" i="24"/>
  <c r="F140" i="24" s="1"/>
  <c r="F139" i="24" s="1"/>
  <c r="E141" i="24"/>
  <c r="E140" i="24" s="1"/>
  <c r="E139" i="24" s="1"/>
  <c r="G140" i="24"/>
  <c r="G139" i="24" s="1"/>
  <c r="H134" i="24"/>
  <c r="G134" i="24"/>
  <c r="F134" i="24"/>
  <c r="E134" i="24"/>
  <c r="D134" i="24"/>
  <c r="H133" i="24"/>
  <c r="G133" i="24"/>
  <c r="F133" i="24"/>
  <c r="E133" i="24"/>
  <c r="E132" i="24" s="1"/>
  <c r="E121" i="24" s="1"/>
  <c r="D133" i="24"/>
  <c r="G132" i="24"/>
  <c r="G121" i="24" s="1"/>
  <c r="F128" i="24"/>
  <c r="H119" i="24"/>
  <c r="H118" i="24" s="1"/>
  <c r="G119" i="24"/>
  <c r="F119" i="24"/>
  <c r="F118" i="24" s="1"/>
  <c r="E119" i="24"/>
  <c r="E118" i="24" s="1"/>
  <c r="D119" i="24"/>
  <c r="D118" i="24" s="1"/>
  <c r="G118" i="24"/>
  <c r="H115" i="24"/>
  <c r="G115" i="24"/>
  <c r="F115" i="24"/>
  <c r="E115" i="24"/>
  <c r="D115" i="24"/>
  <c r="H111" i="24"/>
  <c r="G111" i="24"/>
  <c r="F111" i="24"/>
  <c r="E111" i="24"/>
  <c r="D111" i="24"/>
  <c r="H107" i="24"/>
  <c r="G107" i="24"/>
  <c r="F107" i="24"/>
  <c r="E107" i="24"/>
  <c r="D107" i="24"/>
  <c r="H105" i="24"/>
  <c r="G105" i="24"/>
  <c r="F105" i="24"/>
  <c r="E105" i="24"/>
  <c r="D105" i="24"/>
  <c r="H101" i="24"/>
  <c r="G101" i="24"/>
  <c r="F101" i="24"/>
  <c r="E101" i="24"/>
  <c r="D101" i="24"/>
  <c r="H96" i="24"/>
  <c r="G96" i="24"/>
  <c r="F96" i="24"/>
  <c r="E96" i="24"/>
  <c r="D96" i="24"/>
  <c r="H94" i="24"/>
  <c r="G94" i="24"/>
  <c r="F94" i="24"/>
  <c r="E94" i="24"/>
  <c r="D94" i="24"/>
  <c r="H91" i="24"/>
  <c r="G91" i="24"/>
  <c r="F91" i="24"/>
  <c r="E91" i="24"/>
  <c r="D91" i="24"/>
  <c r="F87" i="24"/>
  <c r="H75" i="24"/>
  <c r="G75" i="24"/>
  <c r="F75" i="24"/>
  <c r="E75" i="24"/>
  <c r="D75" i="24"/>
  <c r="H69" i="24"/>
  <c r="G69" i="24"/>
  <c r="F69" i="24"/>
  <c r="E69" i="24"/>
  <c r="D69" i="24"/>
  <c r="H66" i="24"/>
  <c r="G66" i="24"/>
  <c r="F66" i="24"/>
  <c r="E66" i="24"/>
  <c r="E65" i="24" s="1"/>
  <c r="D66" i="24"/>
  <c r="G65" i="24"/>
  <c r="H61" i="24"/>
  <c r="H60" i="24" s="1"/>
  <c r="G61" i="24"/>
  <c r="F61" i="24"/>
  <c r="F60" i="24" s="1"/>
  <c r="E61" i="24"/>
  <c r="E60" i="24" s="1"/>
  <c r="D61" i="24"/>
  <c r="D60" i="24" s="1"/>
  <c r="G60" i="24"/>
  <c r="G54" i="24"/>
  <c r="G87" i="24" s="1"/>
  <c r="G128" i="24" s="1"/>
  <c r="G167" i="24" s="1"/>
  <c r="G192" i="24" s="1"/>
  <c r="F54" i="24"/>
  <c r="E54" i="24"/>
  <c r="E87" i="24" s="1"/>
  <c r="E128" i="24" s="1"/>
  <c r="E192" i="24" s="1"/>
  <c r="H42" i="24"/>
  <c r="G42" i="24"/>
  <c r="G37" i="24" s="1"/>
  <c r="F42" i="24"/>
  <c r="E42" i="24"/>
  <c r="E37" i="24" s="1"/>
  <c r="D42" i="24"/>
  <c r="H38" i="24"/>
  <c r="G38" i="24"/>
  <c r="F38" i="24"/>
  <c r="E38" i="24"/>
  <c r="D38" i="24"/>
  <c r="H34" i="24"/>
  <c r="G34" i="24"/>
  <c r="F34" i="24"/>
  <c r="E34" i="24"/>
  <c r="D34" i="24"/>
  <c r="H30" i="24"/>
  <c r="G30" i="24"/>
  <c r="F30" i="24"/>
  <c r="E30" i="24"/>
  <c r="D30" i="24"/>
  <c r="H22" i="24"/>
  <c r="G22" i="24"/>
  <c r="F22" i="24"/>
  <c r="E22" i="24"/>
  <c r="D22" i="24"/>
  <c r="H19" i="24"/>
  <c r="G19" i="24"/>
  <c r="F19" i="24"/>
  <c r="E19" i="24"/>
  <c r="D19" i="24"/>
  <c r="H15" i="24"/>
  <c r="H14" i="24" s="1"/>
  <c r="G15" i="24"/>
  <c r="F15" i="24"/>
  <c r="E15" i="24"/>
  <c r="D15" i="24"/>
  <c r="D14" i="24"/>
  <c r="H198" i="23"/>
  <c r="G198" i="23"/>
  <c r="G197" i="23" s="1"/>
  <c r="F198" i="23"/>
  <c r="E198" i="23"/>
  <c r="E197" i="23" s="1"/>
  <c r="D198" i="23"/>
  <c r="H197" i="23"/>
  <c r="F197" i="23"/>
  <c r="D197" i="23"/>
  <c r="F192" i="23"/>
  <c r="H185" i="23"/>
  <c r="H184" i="23" s="1"/>
  <c r="G185" i="23"/>
  <c r="F185" i="23"/>
  <c r="F184" i="23" s="1"/>
  <c r="E185" i="23"/>
  <c r="D185" i="23"/>
  <c r="D184" i="23" s="1"/>
  <c r="G184" i="23"/>
  <c r="E184" i="23"/>
  <c r="H180" i="23"/>
  <c r="H179" i="23" s="1"/>
  <c r="G180" i="23"/>
  <c r="F180" i="23"/>
  <c r="F179" i="23" s="1"/>
  <c r="E180" i="23"/>
  <c r="D180" i="23"/>
  <c r="D179" i="23" s="1"/>
  <c r="G179" i="23"/>
  <c r="E179" i="23"/>
  <c r="F176" i="23"/>
  <c r="E176" i="23"/>
  <c r="D176" i="23"/>
  <c r="F167" i="23"/>
  <c r="E167" i="23"/>
  <c r="F154" i="23"/>
  <c r="F145" i="23" s="1"/>
  <c r="F144" i="23" s="1"/>
  <c r="F143" i="23" s="1"/>
  <c r="E154" i="23"/>
  <c r="D154" i="23"/>
  <c r="D145" i="23" s="1"/>
  <c r="D144" i="23" s="1"/>
  <c r="D143" i="23" s="1"/>
  <c r="H145" i="23"/>
  <c r="G145" i="23"/>
  <c r="G144" i="23" s="1"/>
  <c r="G143" i="23" s="1"/>
  <c r="E145" i="23"/>
  <c r="E144" i="23" s="1"/>
  <c r="E143" i="23" s="1"/>
  <c r="H144" i="23"/>
  <c r="H143" i="23" s="1"/>
  <c r="D142" i="23"/>
  <c r="D141" i="23" s="1"/>
  <c r="D140" i="23" s="1"/>
  <c r="D139" i="23" s="1"/>
  <c r="H141" i="23"/>
  <c r="G141" i="23"/>
  <c r="G140" i="23" s="1"/>
  <c r="G139" i="23" s="1"/>
  <c r="F141" i="23"/>
  <c r="E141" i="23"/>
  <c r="E140" i="23" s="1"/>
  <c r="E139" i="23" s="1"/>
  <c r="H140" i="23"/>
  <c r="H139" i="23" s="1"/>
  <c r="F140" i="23"/>
  <c r="F139" i="23" s="1"/>
  <c r="H134" i="23"/>
  <c r="G134" i="23"/>
  <c r="F134" i="23"/>
  <c r="E134" i="23"/>
  <c r="D134" i="23"/>
  <c r="H133" i="23"/>
  <c r="G133" i="23"/>
  <c r="G132" i="23" s="1"/>
  <c r="G121" i="23" s="1"/>
  <c r="F133" i="23"/>
  <c r="E133" i="23"/>
  <c r="E132" i="23" s="1"/>
  <c r="E121" i="23" s="1"/>
  <c r="D133" i="23"/>
  <c r="H132" i="23"/>
  <c r="F132" i="23"/>
  <c r="D132" i="23"/>
  <c r="F128" i="23"/>
  <c r="H121" i="23"/>
  <c r="F121" i="23"/>
  <c r="D121" i="23"/>
  <c r="H119" i="23"/>
  <c r="G119" i="23"/>
  <c r="G118" i="23" s="1"/>
  <c r="G117" i="23" s="1"/>
  <c r="F119" i="23"/>
  <c r="E119" i="23"/>
  <c r="E118" i="23" s="1"/>
  <c r="E117" i="23" s="1"/>
  <c r="D119" i="23"/>
  <c r="H118" i="23"/>
  <c r="H117" i="23" s="1"/>
  <c r="F118" i="23"/>
  <c r="F117" i="23" s="1"/>
  <c r="D118" i="23"/>
  <c r="D117" i="23" s="1"/>
  <c r="H115" i="23"/>
  <c r="G115" i="23"/>
  <c r="F115" i="23"/>
  <c r="E115" i="23"/>
  <c r="D115" i="23"/>
  <c r="H111" i="23"/>
  <c r="G111" i="23"/>
  <c r="F111" i="23"/>
  <c r="E111" i="23"/>
  <c r="D111" i="23"/>
  <c r="H107" i="23"/>
  <c r="G107" i="23"/>
  <c r="F107" i="23"/>
  <c r="E107" i="23"/>
  <c r="D107" i="23"/>
  <c r="H105" i="23"/>
  <c r="G105" i="23"/>
  <c r="F105" i="23"/>
  <c r="E105" i="23"/>
  <c r="D105" i="23"/>
  <c r="H101" i="23"/>
  <c r="G101" i="23"/>
  <c r="F101" i="23"/>
  <c r="E101" i="23"/>
  <c r="D101" i="23"/>
  <c r="H96" i="23"/>
  <c r="G96" i="23"/>
  <c r="F96" i="23"/>
  <c r="E96" i="23"/>
  <c r="D96" i="23"/>
  <c r="H94" i="23"/>
  <c r="G94" i="23"/>
  <c r="F94" i="23"/>
  <c r="E94" i="23"/>
  <c r="D94" i="23"/>
  <c r="H91" i="23"/>
  <c r="G91" i="23"/>
  <c r="F91" i="23"/>
  <c r="E91" i="23"/>
  <c r="D91" i="23"/>
  <c r="G87" i="23"/>
  <c r="G128" i="23" s="1"/>
  <c r="G167" i="23" s="1"/>
  <c r="G192" i="23" s="1"/>
  <c r="F87" i="23"/>
  <c r="E87" i="23"/>
  <c r="E128" i="23" s="1"/>
  <c r="E192" i="23" s="1"/>
  <c r="H75" i="23"/>
  <c r="G75" i="23"/>
  <c r="F75" i="23"/>
  <c r="E75" i="23"/>
  <c r="D75" i="23"/>
  <c r="H69" i="23"/>
  <c r="G69" i="23"/>
  <c r="F69" i="23"/>
  <c r="E69" i="23"/>
  <c r="D69" i="23"/>
  <c r="H66" i="23"/>
  <c r="G66" i="23"/>
  <c r="G65" i="23" s="1"/>
  <c r="F66" i="23"/>
  <c r="E66" i="23"/>
  <c r="E65" i="23" s="1"/>
  <c r="D66" i="23"/>
  <c r="H65" i="23"/>
  <c r="H59" i="23" s="1"/>
  <c r="H58" i="23" s="1"/>
  <c r="F65" i="23"/>
  <c r="F59" i="23" s="1"/>
  <c r="F58" i="23" s="1"/>
  <c r="D65" i="23"/>
  <c r="D59" i="23" s="1"/>
  <c r="D58" i="23" s="1"/>
  <c r="H61" i="23"/>
  <c r="G61" i="23"/>
  <c r="G60" i="23" s="1"/>
  <c r="F61" i="23"/>
  <c r="E61" i="23"/>
  <c r="E60" i="23" s="1"/>
  <c r="D61" i="23"/>
  <c r="H60" i="23"/>
  <c r="F60" i="23"/>
  <c r="D60" i="23"/>
  <c r="G54" i="23"/>
  <c r="F54" i="23"/>
  <c r="E54" i="23"/>
  <c r="H42" i="23"/>
  <c r="G42" i="23"/>
  <c r="F42" i="23"/>
  <c r="E42" i="23"/>
  <c r="D42" i="23"/>
  <c r="H38" i="23"/>
  <c r="G38" i="23"/>
  <c r="G37" i="23" s="1"/>
  <c r="F38" i="23"/>
  <c r="E38" i="23"/>
  <c r="E37" i="23" s="1"/>
  <c r="D38" i="23"/>
  <c r="H37" i="23"/>
  <c r="F37" i="23"/>
  <c r="D37" i="23"/>
  <c r="H34" i="23"/>
  <c r="G34" i="23"/>
  <c r="F34" i="23"/>
  <c r="E34" i="23"/>
  <c r="D34" i="23"/>
  <c r="H30" i="23"/>
  <c r="G30" i="23"/>
  <c r="F30" i="23"/>
  <c r="E30" i="23"/>
  <c r="D30" i="23"/>
  <c r="H22" i="23"/>
  <c r="G22" i="23"/>
  <c r="F22" i="23"/>
  <c r="E22" i="23"/>
  <c r="D22" i="23"/>
  <c r="H19" i="23"/>
  <c r="G19" i="23"/>
  <c r="F19" i="23"/>
  <c r="E19" i="23"/>
  <c r="D19" i="23"/>
  <c r="H15" i="23"/>
  <c r="G15" i="23"/>
  <c r="G14" i="23" s="1"/>
  <c r="G13" i="23" s="1"/>
  <c r="G12" i="23" s="1"/>
  <c r="F15" i="23"/>
  <c r="E15" i="23"/>
  <c r="E14" i="23" s="1"/>
  <c r="E13" i="23" s="1"/>
  <c r="E12" i="23" s="1"/>
  <c r="D15" i="23"/>
  <c r="H14" i="23"/>
  <c r="H13" i="23" s="1"/>
  <c r="H12" i="23" s="1"/>
  <c r="F14" i="23"/>
  <c r="F13" i="23" s="1"/>
  <c r="F12" i="23" s="1"/>
  <c r="F11" i="23" s="1"/>
  <c r="F206" i="23" s="1"/>
  <c r="D14" i="23"/>
  <c r="D13" i="23" s="1"/>
  <c r="D12" i="23" s="1"/>
  <c r="O18" i="35" l="1"/>
  <c r="M79" i="35"/>
  <c r="O79" i="35" s="1"/>
  <c r="O12" i="35"/>
  <c r="O79" i="29"/>
  <c r="F20" i="29"/>
  <c r="O20" i="29" s="1"/>
  <c r="F18" i="29"/>
  <c r="F27" i="29"/>
  <c r="O27" i="29" s="1"/>
  <c r="F54" i="28"/>
  <c r="D53" i="28"/>
  <c r="E11" i="25"/>
  <c r="D13" i="25"/>
  <c r="D12" i="25" s="1"/>
  <c r="D11" i="25" s="1"/>
  <c r="F13" i="25"/>
  <c r="F12" i="25" s="1"/>
  <c r="F11" i="25" s="1"/>
  <c r="H13" i="25"/>
  <c r="H12" i="25" s="1"/>
  <c r="H11" i="25" s="1"/>
  <c r="H206" i="25" s="1"/>
  <c r="G206" i="25"/>
  <c r="E206" i="25"/>
  <c r="D206" i="25"/>
  <c r="F206" i="25"/>
  <c r="E59" i="24"/>
  <c r="E58" i="24" s="1"/>
  <c r="F14" i="24"/>
  <c r="D132" i="24"/>
  <c r="D121" i="24" s="1"/>
  <c r="D117" i="24" s="1"/>
  <c r="F132" i="24"/>
  <c r="F121" i="24" s="1"/>
  <c r="H132" i="24"/>
  <c r="H121" i="24" s="1"/>
  <c r="F117" i="24"/>
  <c r="H117" i="24"/>
  <c r="G59" i="24"/>
  <c r="G58" i="24" s="1"/>
  <c r="E117" i="24"/>
  <c r="G117" i="24"/>
  <c r="H143" i="24"/>
  <c r="E14" i="24"/>
  <c r="E13" i="24" s="1"/>
  <c r="E12" i="24" s="1"/>
  <c r="G14" i="24"/>
  <c r="G13" i="24" s="1"/>
  <c r="G12" i="24" s="1"/>
  <c r="F37" i="24"/>
  <c r="F13" i="24" s="1"/>
  <c r="F12" i="24" s="1"/>
  <c r="H37" i="24"/>
  <c r="H13" i="24" s="1"/>
  <c r="H12" i="24" s="1"/>
  <c r="F65" i="24"/>
  <c r="F59" i="24" s="1"/>
  <c r="F58" i="24" s="1"/>
  <c r="H65" i="24"/>
  <c r="H59" i="24" s="1"/>
  <c r="H58" i="24" s="1"/>
  <c r="F145" i="24"/>
  <c r="F144" i="24" s="1"/>
  <c r="F143" i="24" s="1"/>
  <c r="E11" i="24"/>
  <c r="E206" i="24" s="1"/>
  <c r="D37" i="24"/>
  <c r="D65" i="24"/>
  <c r="D145" i="24"/>
  <c r="D206" i="23"/>
  <c r="D11" i="23"/>
  <c r="H11" i="23"/>
  <c r="H206" i="23" s="1"/>
  <c r="E59" i="23"/>
  <c r="E58" i="23" s="1"/>
  <c r="E11" i="23" s="1"/>
  <c r="E206" i="23" s="1"/>
  <c r="G59" i="23"/>
  <c r="G58" i="23" s="1"/>
  <c r="G11" i="23" s="1"/>
  <c r="G206" i="23" s="1"/>
  <c r="O18" i="29" l="1"/>
  <c r="F12" i="29"/>
  <c r="O12" i="29" s="1"/>
  <c r="F53" i="28"/>
  <c r="D9" i="28"/>
  <c r="F11" i="24"/>
  <c r="F206" i="24" s="1"/>
  <c r="H11" i="24"/>
  <c r="H206" i="24" s="1"/>
  <c r="G11" i="24"/>
  <c r="G206" i="24" s="1"/>
  <c r="D13" i="24"/>
  <c r="D144" i="24"/>
  <c r="D59" i="24"/>
  <c r="F123" i="17"/>
  <c r="F122" i="17"/>
  <c r="G121" i="17"/>
  <c r="E121" i="17"/>
  <c r="D121" i="17"/>
  <c r="F121" i="17" s="1"/>
  <c r="G120" i="17"/>
  <c r="E120" i="17"/>
  <c r="D120" i="17"/>
  <c r="F120" i="17" s="1"/>
  <c r="F119" i="17"/>
  <c r="F118" i="17"/>
  <c r="G117" i="17"/>
  <c r="E117" i="17"/>
  <c r="D117" i="17"/>
  <c r="F117" i="17" s="1"/>
  <c r="G116" i="17"/>
  <c r="E116" i="17"/>
  <c r="D116" i="17"/>
  <c r="F116" i="17" s="1"/>
  <c r="F115" i="17"/>
  <c r="G114" i="17"/>
  <c r="E114" i="17"/>
  <c r="D114" i="17"/>
  <c r="F114" i="17" s="1"/>
  <c r="G113" i="17"/>
  <c r="G90" i="17" s="1"/>
  <c r="E113" i="17"/>
  <c r="E90" i="17" s="1"/>
  <c r="D113" i="17"/>
  <c r="F113" i="17" s="1"/>
  <c r="F106" i="17"/>
  <c r="G105" i="17"/>
  <c r="E105" i="17"/>
  <c r="D105" i="17"/>
  <c r="F105" i="17" s="1"/>
  <c r="F104" i="17"/>
  <c r="F103" i="17"/>
  <c r="G102" i="17"/>
  <c r="E102" i="17"/>
  <c r="D102" i="17"/>
  <c r="F102" i="17" s="1"/>
  <c r="F101" i="17"/>
  <c r="F100" i="17"/>
  <c r="G99" i="17"/>
  <c r="E99" i="17"/>
  <c r="D99" i="17"/>
  <c r="F99" i="17" s="1"/>
  <c r="F98" i="17"/>
  <c r="F97" i="17"/>
  <c r="F96" i="17"/>
  <c r="F95" i="17"/>
  <c r="F94" i="17"/>
  <c r="F93" i="17"/>
  <c r="G92" i="17"/>
  <c r="E92" i="17"/>
  <c r="E124" i="17" s="1"/>
  <c r="D92" i="17"/>
  <c r="F92" i="17" s="1"/>
  <c r="G91" i="17"/>
  <c r="E91" i="17"/>
  <c r="D91" i="17"/>
  <c r="F91" i="17" s="1"/>
  <c r="D90" i="17"/>
  <c r="F90" i="17" s="1"/>
  <c r="F87" i="17"/>
  <c r="F111" i="17" s="1"/>
  <c r="F81" i="17"/>
  <c r="G80" i="17"/>
  <c r="E80" i="17"/>
  <c r="D80" i="17"/>
  <c r="F80" i="17" s="1"/>
  <c r="G79" i="17"/>
  <c r="E79" i="17"/>
  <c r="D79" i="17"/>
  <c r="F79" i="17" s="1"/>
  <c r="G78" i="17"/>
  <c r="E78" i="17"/>
  <c r="D78" i="17"/>
  <c r="F78" i="17" s="1"/>
  <c r="F77" i="17"/>
  <c r="G76" i="17"/>
  <c r="E76" i="17"/>
  <c r="D76" i="17"/>
  <c r="F76" i="17" s="1"/>
  <c r="F75" i="17"/>
  <c r="G74" i="17"/>
  <c r="E74" i="17"/>
  <c r="D74" i="17"/>
  <c r="F74" i="17" s="1"/>
  <c r="F73" i="17"/>
  <c r="F72" i="17"/>
  <c r="G71" i="17"/>
  <c r="E71" i="17"/>
  <c r="D71" i="17"/>
  <c r="F71" i="17" s="1"/>
  <c r="F70" i="17"/>
  <c r="G69" i="17"/>
  <c r="E69" i="17"/>
  <c r="D69" i="17"/>
  <c r="F69" i="17" s="1"/>
  <c r="F68" i="17"/>
  <c r="G67" i="17"/>
  <c r="E67" i="17"/>
  <c r="D67" i="17"/>
  <c r="F67" i="17" s="1"/>
  <c r="F66" i="17"/>
  <c r="F65" i="17"/>
  <c r="G64" i="17"/>
  <c r="E64" i="17"/>
  <c r="D64" i="17"/>
  <c r="F64" i="17" s="1"/>
  <c r="F63" i="17"/>
  <c r="F62" i="17"/>
  <c r="F61" i="17"/>
  <c r="F60" i="17"/>
  <c r="F59" i="17"/>
  <c r="G58" i="17"/>
  <c r="E58" i="17"/>
  <c r="D58" i="17"/>
  <c r="D55" i="17" s="1"/>
  <c r="F57" i="17"/>
  <c r="G56" i="17"/>
  <c r="E56" i="17"/>
  <c r="D56" i="17"/>
  <c r="F56" i="17" s="1"/>
  <c r="G55" i="17"/>
  <c r="E55" i="17"/>
  <c r="G54" i="17"/>
  <c r="E54" i="17"/>
  <c r="E43" i="17" s="1"/>
  <c r="F43" i="17" s="1"/>
  <c r="G53" i="17"/>
  <c r="E53" i="17"/>
  <c r="G50" i="17"/>
  <c r="G87" i="17" s="1"/>
  <c r="G111" i="17" s="1"/>
  <c r="F50" i="17"/>
  <c r="F42" i="17"/>
  <c r="F41" i="17"/>
  <c r="F40" i="17"/>
  <c r="F39" i="17"/>
  <c r="G38" i="17"/>
  <c r="G33" i="17" s="1"/>
  <c r="E38" i="17"/>
  <c r="E33" i="17" s="1"/>
  <c r="D38" i="17"/>
  <c r="F38" i="17" s="1"/>
  <c r="F37" i="17"/>
  <c r="F36" i="17"/>
  <c r="F35" i="17"/>
  <c r="G34" i="17"/>
  <c r="E34" i="17"/>
  <c r="D34" i="17"/>
  <c r="F34" i="17" s="1"/>
  <c r="D33" i="17"/>
  <c r="F33" i="17" s="1"/>
  <c r="F32" i="17"/>
  <c r="G30" i="17"/>
  <c r="E30" i="17"/>
  <c r="D30" i="17"/>
  <c r="F30" i="17" s="1"/>
  <c r="F29" i="17"/>
  <c r="F28" i="17"/>
  <c r="G27" i="17"/>
  <c r="E27" i="17"/>
  <c r="D27" i="17"/>
  <c r="F27" i="17" s="1"/>
  <c r="F26" i="17"/>
  <c r="F25" i="17"/>
  <c r="F24" i="17"/>
  <c r="F23" i="17"/>
  <c r="F22" i="17"/>
  <c r="F21" i="17"/>
  <c r="G20" i="17"/>
  <c r="E20" i="17"/>
  <c r="D20" i="17"/>
  <c r="F20" i="17" s="1"/>
  <c r="F19" i="17"/>
  <c r="F18" i="17"/>
  <c r="G17" i="17"/>
  <c r="G12" i="17" s="1"/>
  <c r="G11" i="17" s="1"/>
  <c r="G10" i="17" s="1"/>
  <c r="G9" i="17" s="1"/>
  <c r="G124" i="17" s="1"/>
  <c r="E17" i="17"/>
  <c r="E12" i="17" s="1"/>
  <c r="E11" i="17" s="1"/>
  <c r="E10" i="17" s="1"/>
  <c r="E9" i="17" s="1"/>
  <c r="D17" i="17"/>
  <c r="F17" i="17" s="1"/>
  <c r="F16" i="17"/>
  <c r="F15" i="17"/>
  <c r="F14" i="17"/>
  <c r="G13" i="17"/>
  <c r="E13" i="17"/>
  <c r="D13" i="17"/>
  <c r="F13" i="17" s="1"/>
  <c r="D12" i="17"/>
  <c r="F12" i="17" s="1"/>
  <c r="D11" i="17"/>
  <c r="F11" i="17" s="1"/>
  <c r="D10" i="17"/>
  <c r="F10" i="17" s="1"/>
  <c r="D124" i="28" l="1"/>
  <c r="F9" i="28"/>
  <c r="F124" i="28" s="1"/>
  <c r="D143" i="24"/>
  <c r="D58" i="24"/>
  <c r="D12" i="24"/>
  <c r="F55" i="17"/>
  <c r="D54" i="17"/>
  <c r="F58" i="17"/>
  <c r="I79" i="16"/>
  <c r="F78" i="16"/>
  <c r="O78" i="16" s="1"/>
  <c r="M77" i="16"/>
  <c r="O77" i="16" s="1"/>
  <c r="J77" i="16"/>
  <c r="E77" i="16"/>
  <c r="D77" i="16"/>
  <c r="F77" i="16" s="1"/>
  <c r="M76" i="16"/>
  <c r="O76" i="16" s="1"/>
  <c r="J76" i="16"/>
  <c r="E76" i="16"/>
  <c r="D76" i="16"/>
  <c r="F76" i="16" s="1"/>
  <c r="F75" i="16"/>
  <c r="O75" i="16" s="1"/>
  <c r="F74" i="16"/>
  <c r="O74" i="16" s="1"/>
  <c r="F73" i="16"/>
  <c r="O73" i="16" s="1"/>
  <c r="M72" i="16"/>
  <c r="J72" i="16"/>
  <c r="E72" i="16"/>
  <c r="D72" i="16"/>
  <c r="D71" i="16" s="1"/>
  <c r="F71" i="16" s="1"/>
  <c r="L71" i="16"/>
  <c r="K71" i="16"/>
  <c r="J71" i="16"/>
  <c r="E71" i="16"/>
  <c r="O70" i="16"/>
  <c r="F70" i="16"/>
  <c r="M69" i="16"/>
  <c r="J69" i="16"/>
  <c r="E69" i="16"/>
  <c r="D69" i="16"/>
  <c r="F69" i="16" s="1"/>
  <c r="O69" i="16" s="1"/>
  <c r="M68" i="16"/>
  <c r="J68" i="16"/>
  <c r="E68" i="16"/>
  <c r="D68" i="16"/>
  <c r="F68" i="16" s="1"/>
  <c r="O68" i="16" s="1"/>
  <c r="M64" i="16"/>
  <c r="J64" i="16"/>
  <c r="F64" i="16"/>
  <c r="F56" i="16"/>
  <c r="M55" i="16"/>
  <c r="J55" i="16"/>
  <c r="E55" i="16"/>
  <c r="D55" i="16"/>
  <c r="F55" i="16" s="1"/>
  <c r="F54" i="16"/>
  <c r="O54" i="16" s="1"/>
  <c r="M53" i="16"/>
  <c r="J53" i="16"/>
  <c r="E53" i="16"/>
  <c r="D53" i="16"/>
  <c r="D49" i="16" s="1"/>
  <c r="F52" i="16"/>
  <c r="O52" i="16" s="1"/>
  <c r="O51" i="16"/>
  <c r="O50" i="16"/>
  <c r="F50" i="16"/>
  <c r="J49" i="16"/>
  <c r="E49" i="16"/>
  <c r="L48" i="16"/>
  <c r="K48" i="16"/>
  <c r="J48" i="16"/>
  <c r="E48" i="16"/>
  <c r="F47" i="16"/>
  <c r="F46" i="16"/>
  <c r="O46" i="16" s="1"/>
  <c r="M45" i="16"/>
  <c r="O45" i="16" s="1"/>
  <c r="J45" i="16"/>
  <c r="E45" i="16"/>
  <c r="D45" i="16"/>
  <c r="F45" i="16" s="1"/>
  <c r="M44" i="16"/>
  <c r="O44" i="16" s="1"/>
  <c r="J44" i="16"/>
  <c r="E44" i="16"/>
  <c r="D44" i="16"/>
  <c r="F44" i="16" s="1"/>
  <c r="M43" i="16"/>
  <c r="O43" i="16" s="1"/>
  <c r="J43" i="16"/>
  <c r="E43" i="16"/>
  <c r="D43" i="16"/>
  <c r="F43" i="16" s="1"/>
  <c r="F42" i="16"/>
  <c r="O42" i="16" s="1"/>
  <c r="F41" i="16"/>
  <c r="O41" i="16" s="1"/>
  <c r="M40" i="16"/>
  <c r="O40" i="16" s="1"/>
  <c r="J40" i="16"/>
  <c r="E40" i="16"/>
  <c r="D40" i="16"/>
  <c r="F40" i="16" s="1"/>
  <c r="F39" i="16"/>
  <c r="O39" i="16" s="1"/>
  <c r="F38" i="16"/>
  <c r="O38" i="16" s="1"/>
  <c r="M37" i="16"/>
  <c r="J37" i="16"/>
  <c r="E37" i="16"/>
  <c r="D37" i="16"/>
  <c r="D20" i="16" s="1"/>
  <c r="F36" i="16"/>
  <c r="O36" i="16" s="1"/>
  <c r="F35" i="16"/>
  <c r="O35" i="16" s="1"/>
  <c r="F34" i="16"/>
  <c r="O34" i="16" s="1"/>
  <c r="F33" i="16"/>
  <c r="O33" i="16" s="1"/>
  <c r="F32" i="16"/>
  <c r="O32" i="16" s="1"/>
  <c r="F31" i="16"/>
  <c r="O31" i="16" s="1"/>
  <c r="M30" i="16"/>
  <c r="O30" i="16" s="1"/>
  <c r="J30" i="16"/>
  <c r="F30" i="16"/>
  <c r="F29" i="16"/>
  <c r="O29" i="16" s="1"/>
  <c r="E29" i="16"/>
  <c r="F28" i="16"/>
  <c r="E28" i="16"/>
  <c r="M27" i="16"/>
  <c r="J27" i="16"/>
  <c r="E27" i="16"/>
  <c r="D27" i="16"/>
  <c r="F27" i="16" s="1"/>
  <c r="O27" i="16" s="1"/>
  <c r="F26" i="16"/>
  <c r="M25" i="16"/>
  <c r="J25" i="16"/>
  <c r="E25" i="16"/>
  <c r="D25" i="16"/>
  <c r="F25" i="16" s="1"/>
  <c r="F24" i="16"/>
  <c r="M23" i="16"/>
  <c r="J23" i="16"/>
  <c r="E23" i="16"/>
  <c r="D23" i="16"/>
  <c r="F23" i="16" s="1"/>
  <c r="F22" i="16"/>
  <c r="M21" i="16"/>
  <c r="J21" i="16"/>
  <c r="E21" i="16"/>
  <c r="D21" i="16"/>
  <c r="F21" i="16" s="1"/>
  <c r="L20" i="16"/>
  <c r="K20" i="16"/>
  <c r="J20" i="16"/>
  <c r="E20" i="16"/>
  <c r="J19" i="16"/>
  <c r="J18" i="16" s="1"/>
  <c r="E19" i="16"/>
  <c r="E18" i="16"/>
  <c r="O17" i="16"/>
  <c r="L17" i="16"/>
  <c r="K17" i="16"/>
  <c r="F17" i="16"/>
  <c r="O16" i="16"/>
  <c r="L16" i="16"/>
  <c r="K16" i="16"/>
  <c r="F16" i="16"/>
  <c r="M15" i="16"/>
  <c r="J15" i="16"/>
  <c r="E15" i="16"/>
  <c r="E14" i="16" s="1"/>
  <c r="E13" i="16" s="1"/>
  <c r="E12" i="16" s="1"/>
  <c r="E79" i="16" s="1"/>
  <c r="D15" i="16"/>
  <c r="M14" i="16"/>
  <c r="J14" i="16"/>
  <c r="J13" i="16" s="1"/>
  <c r="J12" i="16" s="1"/>
  <c r="J79" i="16" s="1"/>
  <c r="D14" i="16"/>
  <c r="M13" i="16"/>
  <c r="D13" i="16"/>
  <c r="L12" i="16"/>
  <c r="L79" i="16" s="1"/>
  <c r="K12" i="16"/>
  <c r="K79" i="16" s="1"/>
  <c r="D206" i="24" l="1"/>
  <c r="D11" i="24"/>
  <c r="F54" i="17"/>
  <c r="D53" i="17"/>
  <c r="F14" i="16"/>
  <c r="O14" i="16" s="1"/>
  <c r="O53" i="16"/>
  <c r="F13" i="16"/>
  <c r="O13" i="16" s="1"/>
  <c r="F15" i="16"/>
  <c r="F20" i="16"/>
  <c r="D19" i="16"/>
  <c r="F49" i="16"/>
  <c r="D48" i="16"/>
  <c r="F48" i="16" s="1"/>
  <c r="F37" i="16"/>
  <c r="O37" i="16" s="1"/>
  <c r="F53" i="16"/>
  <c r="F72" i="16"/>
  <c r="O72" i="16" s="1"/>
  <c r="M20" i="16"/>
  <c r="M49" i="16"/>
  <c r="M71" i="16"/>
  <c r="I79" i="12"/>
  <c r="O78" i="12"/>
  <c r="F78" i="12"/>
  <c r="M77" i="12"/>
  <c r="J77" i="12"/>
  <c r="E77" i="12"/>
  <c r="D77" i="12"/>
  <c r="F77" i="12" s="1"/>
  <c r="O77" i="12" s="1"/>
  <c r="M76" i="12"/>
  <c r="J76" i="12"/>
  <c r="E76" i="12"/>
  <c r="D76" i="12"/>
  <c r="F76" i="12" s="1"/>
  <c r="O76" i="12" s="1"/>
  <c r="O75" i="12"/>
  <c r="F75" i="12"/>
  <c r="O74" i="12"/>
  <c r="F74" i="12"/>
  <c r="O73" i="12"/>
  <c r="F73" i="12"/>
  <c r="M72" i="12"/>
  <c r="J72" i="12"/>
  <c r="J71" i="12" s="1"/>
  <c r="E72" i="12"/>
  <c r="E71" i="12" s="1"/>
  <c r="D72" i="12"/>
  <c r="F72" i="12" s="1"/>
  <c r="O72" i="12" s="1"/>
  <c r="M71" i="12"/>
  <c r="L71" i="12"/>
  <c r="K71" i="12"/>
  <c r="D71" i="12"/>
  <c r="F71" i="12" s="1"/>
  <c r="F70" i="12"/>
  <c r="O70" i="12" s="1"/>
  <c r="M69" i="12"/>
  <c r="O69" i="12" s="1"/>
  <c r="J69" i="12"/>
  <c r="E69" i="12"/>
  <c r="D69" i="12"/>
  <c r="F69" i="12" s="1"/>
  <c r="M68" i="12"/>
  <c r="O68" i="12" s="1"/>
  <c r="J68" i="12"/>
  <c r="E68" i="12"/>
  <c r="D68" i="12"/>
  <c r="F68" i="12" s="1"/>
  <c r="M64" i="12"/>
  <c r="J64" i="12"/>
  <c r="F64" i="12"/>
  <c r="F56" i="12"/>
  <c r="M55" i="12"/>
  <c r="J55" i="12"/>
  <c r="E55" i="12"/>
  <c r="D55" i="12"/>
  <c r="F55" i="12" s="1"/>
  <c r="O54" i="12"/>
  <c r="F54" i="12"/>
  <c r="M53" i="12"/>
  <c r="J53" i="12"/>
  <c r="J49" i="12" s="1"/>
  <c r="J48" i="12" s="1"/>
  <c r="E53" i="12"/>
  <c r="E49" i="12" s="1"/>
  <c r="E48" i="12" s="1"/>
  <c r="D53" i="12"/>
  <c r="F53" i="12" s="1"/>
  <c r="O53" i="12" s="1"/>
  <c r="O52" i="12"/>
  <c r="F52" i="12"/>
  <c r="O51" i="12"/>
  <c r="F50" i="12"/>
  <c r="O50" i="12" s="1"/>
  <c r="M49" i="12"/>
  <c r="D49" i="12"/>
  <c r="F49" i="12" s="1"/>
  <c r="M48" i="12"/>
  <c r="L48" i="12"/>
  <c r="K48" i="12"/>
  <c r="D48" i="12"/>
  <c r="F48" i="12" s="1"/>
  <c r="F47" i="12"/>
  <c r="O46" i="12"/>
  <c r="F46" i="12"/>
  <c r="M45" i="12"/>
  <c r="J45" i="12"/>
  <c r="E45" i="12"/>
  <c r="D45" i="12"/>
  <c r="F45" i="12" s="1"/>
  <c r="O45" i="12" s="1"/>
  <c r="M44" i="12"/>
  <c r="J44" i="12"/>
  <c r="E44" i="12"/>
  <c r="D44" i="12"/>
  <c r="F44" i="12" s="1"/>
  <c r="O44" i="12" s="1"/>
  <c r="M43" i="12"/>
  <c r="J43" i="12"/>
  <c r="E43" i="12"/>
  <c r="D43" i="12"/>
  <c r="F43" i="12" s="1"/>
  <c r="O43" i="12" s="1"/>
  <c r="O42" i="12"/>
  <c r="F42" i="12"/>
  <c r="O41" i="12"/>
  <c r="F41" i="12"/>
  <c r="M40" i="12"/>
  <c r="J40" i="12"/>
  <c r="E40" i="12"/>
  <c r="D40" i="12"/>
  <c r="F40" i="12" s="1"/>
  <c r="O40" i="12" s="1"/>
  <c r="O39" i="12"/>
  <c r="F39" i="12"/>
  <c r="O38" i="12"/>
  <c r="F38" i="12"/>
  <c r="M37" i="12"/>
  <c r="J37" i="12"/>
  <c r="E37" i="12"/>
  <c r="D37" i="12"/>
  <c r="F37" i="12" s="1"/>
  <c r="O37" i="12" s="1"/>
  <c r="O36" i="12"/>
  <c r="F36" i="12"/>
  <c r="O35" i="12"/>
  <c r="F35" i="12"/>
  <c r="O34" i="12"/>
  <c r="F34" i="12"/>
  <c r="O33" i="12"/>
  <c r="F33" i="12"/>
  <c r="O32" i="12"/>
  <c r="F32" i="12"/>
  <c r="O31" i="12"/>
  <c r="F31" i="12"/>
  <c r="O30" i="12"/>
  <c r="M30" i="12"/>
  <c r="J30" i="12"/>
  <c r="F30" i="12"/>
  <c r="E29" i="12"/>
  <c r="F29" i="12" s="1"/>
  <c r="O29" i="12" s="1"/>
  <c r="E28" i="12"/>
  <c r="F28" i="12" s="1"/>
  <c r="M27" i="12"/>
  <c r="J27" i="12"/>
  <c r="D27" i="12"/>
  <c r="F26" i="12"/>
  <c r="M25" i="12"/>
  <c r="J25" i="12"/>
  <c r="E25" i="12"/>
  <c r="D25" i="12"/>
  <c r="F25" i="12" s="1"/>
  <c r="F24" i="12"/>
  <c r="M23" i="12"/>
  <c r="J23" i="12"/>
  <c r="E23" i="12"/>
  <c r="D23" i="12"/>
  <c r="F23" i="12" s="1"/>
  <c r="F22" i="12"/>
  <c r="M21" i="12"/>
  <c r="J21" i="12"/>
  <c r="E21" i="12"/>
  <c r="D21" i="12"/>
  <c r="F21" i="12" s="1"/>
  <c r="M20" i="12"/>
  <c r="L20" i="12"/>
  <c r="K20" i="12"/>
  <c r="J20" i="12"/>
  <c r="D20" i="12"/>
  <c r="M19" i="12"/>
  <c r="J19" i="12"/>
  <c r="D19" i="12"/>
  <c r="M18" i="12"/>
  <c r="J18" i="12"/>
  <c r="D18" i="12"/>
  <c r="L17" i="12"/>
  <c r="K17" i="12"/>
  <c r="F17" i="12"/>
  <c r="O17" i="12" s="1"/>
  <c r="L16" i="12"/>
  <c r="K16" i="12"/>
  <c r="F16" i="12"/>
  <c r="O16" i="12" s="1"/>
  <c r="M15" i="12"/>
  <c r="J15" i="12"/>
  <c r="E15" i="12"/>
  <c r="D15" i="12"/>
  <c r="F15" i="12" s="1"/>
  <c r="M14" i="12"/>
  <c r="J14" i="12"/>
  <c r="E14" i="12"/>
  <c r="D14" i="12"/>
  <c r="F14" i="12" s="1"/>
  <c r="M13" i="12"/>
  <c r="J13" i="12"/>
  <c r="E13" i="12"/>
  <c r="D13" i="12"/>
  <c r="F13" i="12" s="1"/>
  <c r="M12" i="12"/>
  <c r="L12" i="12"/>
  <c r="L79" i="12" s="1"/>
  <c r="K12" i="12"/>
  <c r="K79" i="12" s="1"/>
  <c r="J12" i="12"/>
  <c r="J79" i="12" s="1"/>
  <c r="D12" i="12"/>
  <c r="D79" i="12" s="1"/>
  <c r="F53" i="17" l="1"/>
  <c r="D9" i="17"/>
  <c r="M48" i="16"/>
  <c r="O48" i="16" s="1"/>
  <c r="O49" i="16"/>
  <c r="F19" i="16"/>
  <c r="D18" i="16"/>
  <c r="O15" i="16"/>
  <c r="P71" i="16"/>
  <c r="O71" i="16"/>
  <c r="M19" i="16"/>
  <c r="O20" i="16"/>
  <c r="O71" i="12"/>
  <c r="O13" i="12"/>
  <c r="O14" i="12"/>
  <c r="O15" i="12"/>
  <c r="O48" i="12"/>
  <c r="O49" i="12"/>
  <c r="P71" i="12"/>
  <c r="M79" i="12"/>
  <c r="E27" i="12"/>
  <c r="E20" i="12" s="1"/>
  <c r="E19" i="12" s="1"/>
  <c r="E18" i="12" s="1"/>
  <c r="E12" i="12" s="1"/>
  <c r="E79" i="12" s="1"/>
  <c r="F79" i="12" s="1"/>
  <c r="D124" i="17" l="1"/>
  <c r="F9" i="17"/>
  <c r="F124" i="17" s="1"/>
  <c r="F18" i="16"/>
  <c r="F12" i="16" s="1"/>
  <c r="D12" i="16"/>
  <c r="D79" i="16" s="1"/>
  <c r="F79" i="16" s="1"/>
  <c r="M18" i="16"/>
  <c r="O19" i="16"/>
  <c r="F19" i="12"/>
  <c r="O19" i="12" s="1"/>
  <c r="F27" i="12"/>
  <c r="O27" i="12" s="1"/>
  <c r="F20" i="12"/>
  <c r="O20" i="12" s="1"/>
  <c r="F18" i="12"/>
  <c r="O79" i="12"/>
  <c r="F123" i="14"/>
  <c r="F122" i="14"/>
  <c r="G121" i="14"/>
  <c r="E121" i="14"/>
  <c r="D121" i="14"/>
  <c r="F121" i="14" s="1"/>
  <c r="G120" i="14"/>
  <c r="E120" i="14"/>
  <c r="D120" i="14"/>
  <c r="F120" i="14" s="1"/>
  <c r="F119" i="14"/>
  <c r="F118" i="14"/>
  <c r="G117" i="14"/>
  <c r="E117" i="14"/>
  <c r="D117" i="14"/>
  <c r="F117" i="14" s="1"/>
  <c r="G116" i="14"/>
  <c r="E116" i="14"/>
  <c r="D116" i="14"/>
  <c r="F116" i="14" s="1"/>
  <c r="F115" i="14"/>
  <c r="G114" i="14"/>
  <c r="E114" i="14"/>
  <c r="D114" i="14"/>
  <c r="F114" i="14" s="1"/>
  <c r="G113" i="14"/>
  <c r="G90" i="14" s="1"/>
  <c r="E113" i="14"/>
  <c r="E90" i="14" s="1"/>
  <c r="D113" i="14"/>
  <c r="F113" i="14" s="1"/>
  <c r="F106" i="14"/>
  <c r="G105" i="14"/>
  <c r="E105" i="14"/>
  <c r="D105" i="14"/>
  <c r="F105" i="14" s="1"/>
  <c r="F104" i="14"/>
  <c r="F103" i="14"/>
  <c r="G102" i="14"/>
  <c r="E102" i="14"/>
  <c r="D102" i="14"/>
  <c r="F102" i="14" s="1"/>
  <c r="F101" i="14"/>
  <c r="F100" i="14"/>
  <c r="G99" i="14"/>
  <c r="E99" i="14"/>
  <c r="D99" i="14"/>
  <c r="F99" i="14" s="1"/>
  <c r="F98" i="14"/>
  <c r="F97" i="14"/>
  <c r="F96" i="14"/>
  <c r="F95" i="14"/>
  <c r="F94" i="14"/>
  <c r="F93" i="14"/>
  <c r="G92" i="14"/>
  <c r="E92" i="14"/>
  <c r="E124" i="14" s="1"/>
  <c r="D92" i="14"/>
  <c r="F92" i="14" s="1"/>
  <c r="G91" i="14"/>
  <c r="E91" i="14"/>
  <c r="D91" i="14"/>
  <c r="F91" i="14" s="1"/>
  <c r="D90" i="14"/>
  <c r="F90" i="14" s="1"/>
  <c r="F87" i="14"/>
  <c r="F111" i="14" s="1"/>
  <c r="F81" i="14"/>
  <c r="G80" i="14"/>
  <c r="E80" i="14"/>
  <c r="D80" i="14"/>
  <c r="F80" i="14" s="1"/>
  <c r="G79" i="14"/>
  <c r="E79" i="14"/>
  <c r="D79" i="14"/>
  <c r="F79" i="14" s="1"/>
  <c r="G78" i="14"/>
  <c r="E78" i="14"/>
  <c r="D78" i="14"/>
  <c r="F78" i="14" s="1"/>
  <c r="F77" i="14"/>
  <c r="G76" i="14"/>
  <c r="E76" i="14"/>
  <c r="D76" i="14"/>
  <c r="F76" i="14" s="1"/>
  <c r="F75" i="14"/>
  <c r="G74" i="14"/>
  <c r="E74" i="14"/>
  <c r="D74" i="14"/>
  <c r="F74" i="14" s="1"/>
  <c r="F73" i="14"/>
  <c r="F72" i="14"/>
  <c r="G71" i="14"/>
  <c r="E71" i="14"/>
  <c r="D71" i="14"/>
  <c r="F71" i="14" s="1"/>
  <c r="F70" i="14"/>
  <c r="G69" i="14"/>
  <c r="E69" i="14"/>
  <c r="D69" i="14"/>
  <c r="F69" i="14" s="1"/>
  <c r="F68" i="14"/>
  <c r="G67" i="14"/>
  <c r="E67" i="14"/>
  <c r="D67" i="14"/>
  <c r="F67" i="14" s="1"/>
  <c r="F66" i="14"/>
  <c r="F65" i="14"/>
  <c r="G64" i="14"/>
  <c r="E64" i="14"/>
  <c r="D64" i="14"/>
  <c r="F64" i="14" s="1"/>
  <c r="F63" i="14"/>
  <c r="F62" i="14"/>
  <c r="F61" i="14"/>
  <c r="F60" i="14"/>
  <c r="F59" i="14"/>
  <c r="G58" i="14"/>
  <c r="E58" i="14"/>
  <c r="D58" i="14"/>
  <c r="D55" i="14" s="1"/>
  <c r="F57" i="14"/>
  <c r="G56" i="14"/>
  <c r="E56" i="14"/>
  <c r="D56" i="14"/>
  <c r="F56" i="14" s="1"/>
  <c r="G55" i="14"/>
  <c r="E55" i="14"/>
  <c r="G54" i="14"/>
  <c r="E54" i="14"/>
  <c r="E43" i="14" s="1"/>
  <c r="F43" i="14" s="1"/>
  <c r="G53" i="14"/>
  <c r="E53" i="14"/>
  <c r="G50" i="14"/>
  <c r="G87" i="14" s="1"/>
  <c r="G111" i="14" s="1"/>
  <c r="F50" i="14"/>
  <c r="F42" i="14"/>
  <c r="F41" i="14"/>
  <c r="F40" i="14"/>
  <c r="F39" i="14"/>
  <c r="G38" i="14"/>
  <c r="G33" i="14" s="1"/>
  <c r="E38" i="14"/>
  <c r="E33" i="14" s="1"/>
  <c r="D38" i="14"/>
  <c r="F38" i="14" s="1"/>
  <c r="F37" i="14"/>
  <c r="F36" i="14"/>
  <c r="F35" i="14"/>
  <c r="G34" i="14"/>
  <c r="E34" i="14"/>
  <c r="D34" i="14"/>
  <c r="F34" i="14" s="1"/>
  <c r="D33" i="14"/>
  <c r="F33" i="14" s="1"/>
  <c r="F32" i="14"/>
  <c r="G30" i="14"/>
  <c r="E30" i="14"/>
  <c r="D30" i="14"/>
  <c r="F30" i="14" s="1"/>
  <c r="F29" i="14"/>
  <c r="F28" i="14"/>
  <c r="G27" i="14"/>
  <c r="E27" i="14"/>
  <c r="D27" i="14"/>
  <c r="F27" i="14" s="1"/>
  <c r="F26" i="14"/>
  <c r="F25" i="14"/>
  <c r="F24" i="14"/>
  <c r="F23" i="14"/>
  <c r="F22" i="14"/>
  <c r="F21" i="14"/>
  <c r="G20" i="14"/>
  <c r="E20" i="14"/>
  <c r="D20" i="14"/>
  <c r="F20" i="14" s="1"/>
  <c r="F19" i="14"/>
  <c r="F18" i="14"/>
  <c r="G17" i="14"/>
  <c r="G12" i="14" s="1"/>
  <c r="G11" i="14" s="1"/>
  <c r="G10" i="14" s="1"/>
  <c r="G9" i="14" s="1"/>
  <c r="G124" i="14" s="1"/>
  <c r="E17" i="14"/>
  <c r="E12" i="14" s="1"/>
  <c r="E11" i="14" s="1"/>
  <c r="E10" i="14" s="1"/>
  <c r="E9" i="14" s="1"/>
  <c r="D17" i="14"/>
  <c r="F17" i="14" s="1"/>
  <c r="F16" i="14"/>
  <c r="F15" i="14"/>
  <c r="F14" i="14"/>
  <c r="G13" i="14"/>
  <c r="E13" i="14"/>
  <c r="D13" i="14"/>
  <c r="F13" i="14" s="1"/>
  <c r="D12" i="14"/>
  <c r="F12" i="14" s="1"/>
  <c r="D11" i="14"/>
  <c r="F11" i="14" s="1"/>
  <c r="D10" i="14"/>
  <c r="F10" i="14" s="1"/>
  <c r="M12" i="16" l="1"/>
  <c r="O18" i="16"/>
  <c r="F12" i="12"/>
  <c r="O12" i="12" s="1"/>
  <c r="O18" i="12"/>
  <c r="F55" i="14"/>
  <c r="D54" i="14"/>
  <c r="F58" i="14"/>
  <c r="I79" i="10"/>
  <c r="F78" i="10"/>
  <c r="O78" i="10" s="1"/>
  <c r="M77" i="10"/>
  <c r="J77" i="10"/>
  <c r="E77" i="10"/>
  <c r="E76" i="10" s="1"/>
  <c r="D77" i="10"/>
  <c r="M76" i="10"/>
  <c r="J76" i="10"/>
  <c r="D76" i="10"/>
  <c r="F75" i="10"/>
  <c r="O75" i="10" s="1"/>
  <c r="F74" i="10"/>
  <c r="O74" i="10" s="1"/>
  <c r="F73" i="10"/>
  <c r="O73" i="10" s="1"/>
  <c r="M72" i="10"/>
  <c r="J72" i="10"/>
  <c r="J71" i="10" s="1"/>
  <c r="E72" i="10"/>
  <c r="D72" i="10"/>
  <c r="D71" i="10" s="1"/>
  <c r="L71" i="10"/>
  <c r="K71" i="10"/>
  <c r="E71" i="10"/>
  <c r="F70" i="10"/>
  <c r="O70" i="10" s="1"/>
  <c r="M69" i="10"/>
  <c r="J69" i="10"/>
  <c r="E69" i="10"/>
  <c r="D69" i="10"/>
  <c r="F69" i="10" s="1"/>
  <c r="O69" i="10" s="1"/>
  <c r="M68" i="10"/>
  <c r="J68" i="10"/>
  <c r="E68" i="10"/>
  <c r="D68" i="10"/>
  <c r="F68" i="10" s="1"/>
  <c r="O68" i="10" s="1"/>
  <c r="M64" i="10"/>
  <c r="J64" i="10"/>
  <c r="F64" i="10"/>
  <c r="F56" i="10"/>
  <c r="M55" i="10"/>
  <c r="J55" i="10"/>
  <c r="E55" i="10"/>
  <c r="D55" i="10"/>
  <c r="F55" i="10" s="1"/>
  <c r="F54" i="10"/>
  <c r="O54" i="10" s="1"/>
  <c r="M53" i="10"/>
  <c r="J53" i="10"/>
  <c r="E53" i="10"/>
  <c r="E49" i="10" s="1"/>
  <c r="D53" i="10"/>
  <c r="D49" i="10" s="1"/>
  <c r="F52" i="10"/>
  <c r="O52" i="10" s="1"/>
  <c r="O51" i="10"/>
  <c r="F50" i="10"/>
  <c r="O50" i="10" s="1"/>
  <c r="J49" i="10"/>
  <c r="L48" i="10"/>
  <c r="L79" i="10" s="1"/>
  <c r="K48" i="10"/>
  <c r="K79" i="10" s="1"/>
  <c r="F47" i="10"/>
  <c r="F46" i="10"/>
  <c r="O46" i="10" s="1"/>
  <c r="M45" i="10"/>
  <c r="J45" i="10"/>
  <c r="E45" i="10"/>
  <c r="E44" i="10" s="1"/>
  <c r="E43" i="10" s="1"/>
  <c r="D45" i="10"/>
  <c r="D44" i="10" s="1"/>
  <c r="J44" i="10"/>
  <c r="J43" i="10" s="1"/>
  <c r="F42" i="10"/>
  <c r="O42" i="10" s="1"/>
  <c r="F41" i="10"/>
  <c r="O41" i="10" s="1"/>
  <c r="M40" i="10"/>
  <c r="J40" i="10"/>
  <c r="J22" i="10" s="1"/>
  <c r="J21" i="10" s="1"/>
  <c r="E40" i="10"/>
  <c r="D40" i="10"/>
  <c r="F39" i="10"/>
  <c r="O39" i="10" s="1"/>
  <c r="F38" i="10"/>
  <c r="O38" i="10" s="1"/>
  <c r="M37" i="10"/>
  <c r="J37" i="10"/>
  <c r="E37" i="10"/>
  <c r="D37" i="10"/>
  <c r="F36" i="10"/>
  <c r="O36" i="10" s="1"/>
  <c r="F35" i="10"/>
  <c r="O35" i="10" s="1"/>
  <c r="F34" i="10"/>
  <c r="O34" i="10" s="1"/>
  <c r="F33" i="10"/>
  <c r="O33" i="10" s="1"/>
  <c r="F32" i="10"/>
  <c r="O32" i="10" s="1"/>
  <c r="F31" i="10"/>
  <c r="O31" i="10" s="1"/>
  <c r="F30" i="10"/>
  <c r="F29" i="10"/>
  <c r="O29" i="10" s="1"/>
  <c r="E29" i="10"/>
  <c r="E28" i="10"/>
  <c r="F28" i="10" s="1"/>
  <c r="M27" i="10"/>
  <c r="J27" i="10"/>
  <c r="E27" i="10"/>
  <c r="D27" i="10"/>
  <c r="F27" i="10" s="1"/>
  <c r="J26" i="10"/>
  <c r="J25" i="10" s="1"/>
  <c r="J17" i="10" s="1"/>
  <c r="F26" i="10"/>
  <c r="E25" i="10"/>
  <c r="D25" i="10"/>
  <c r="F25" i="10" s="1"/>
  <c r="F24" i="10"/>
  <c r="E23" i="10"/>
  <c r="E20" i="10" s="1"/>
  <c r="E19" i="10" s="1"/>
  <c r="E18" i="10" s="1"/>
  <c r="E12" i="10" s="1"/>
  <c r="D23" i="10"/>
  <c r="F22" i="10"/>
  <c r="E21" i="10"/>
  <c r="D21" i="10"/>
  <c r="F21" i="10" s="1"/>
  <c r="L20" i="10"/>
  <c r="K20" i="10"/>
  <c r="L17" i="10"/>
  <c r="K17" i="10"/>
  <c r="F17" i="10"/>
  <c r="L16" i="10"/>
  <c r="K16" i="10"/>
  <c r="F16" i="10"/>
  <c r="E15" i="10"/>
  <c r="E14" i="10" s="1"/>
  <c r="E13" i="10" s="1"/>
  <c r="D15" i="10"/>
  <c r="D14" i="10" s="1"/>
  <c r="D13" i="10" s="1"/>
  <c r="F123" i="9"/>
  <c r="F122" i="9"/>
  <c r="G121" i="9"/>
  <c r="G120" i="9" s="1"/>
  <c r="E121" i="9"/>
  <c r="E120" i="9" s="1"/>
  <c r="D121" i="9"/>
  <c r="D120" i="9"/>
  <c r="F119" i="9"/>
  <c r="F118" i="9"/>
  <c r="G117" i="9"/>
  <c r="G116" i="9" s="1"/>
  <c r="E117" i="9"/>
  <c r="E116" i="9" s="1"/>
  <c r="D117" i="9"/>
  <c r="D116" i="9"/>
  <c r="F115" i="9"/>
  <c r="G114" i="9"/>
  <c r="E114" i="9"/>
  <c r="E113" i="9" s="1"/>
  <c r="D114" i="9"/>
  <c r="F114" i="9" s="1"/>
  <c r="G113" i="9"/>
  <c r="F106" i="9"/>
  <c r="G105" i="9"/>
  <c r="E105" i="9"/>
  <c r="D105" i="9"/>
  <c r="F105" i="9" s="1"/>
  <c r="F104" i="9"/>
  <c r="F103" i="9"/>
  <c r="G102" i="9"/>
  <c r="E102" i="9"/>
  <c r="D102" i="9"/>
  <c r="F102" i="9" s="1"/>
  <c r="F101" i="9"/>
  <c r="F100" i="9"/>
  <c r="G99" i="9"/>
  <c r="E99" i="9"/>
  <c r="D99" i="9"/>
  <c r="F98" i="9"/>
  <c r="F97" i="9"/>
  <c r="F96" i="9"/>
  <c r="F95" i="9"/>
  <c r="F94" i="9"/>
  <c r="F93" i="9"/>
  <c r="G92" i="9"/>
  <c r="G91" i="9" s="1"/>
  <c r="E92" i="9"/>
  <c r="E124" i="9" s="1"/>
  <c r="D92" i="9"/>
  <c r="F92" i="9" s="1"/>
  <c r="E91" i="9"/>
  <c r="F81" i="9"/>
  <c r="G80" i="9"/>
  <c r="E80" i="9"/>
  <c r="D80" i="9"/>
  <c r="F80" i="9" s="1"/>
  <c r="G79" i="9"/>
  <c r="G78" i="9" s="1"/>
  <c r="E79" i="9"/>
  <c r="E78" i="9"/>
  <c r="F77" i="9"/>
  <c r="G76" i="9"/>
  <c r="E76" i="9"/>
  <c r="E55" i="9" s="1"/>
  <c r="E54" i="9" s="1"/>
  <c r="D76" i="9"/>
  <c r="F75" i="9"/>
  <c r="G74" i="9"/>
  <c r="E74" i="9"/>
  <c r="D74" i="9"/>
  <c r="F73" i="9"/>
  <c r="F72" i="9"/>
  <c r="G71" i="9"/>
  <c r="E71" i="9"/>
  <c r="D71" i="9"/>
  <c r="F70" i="9"/>
  <c r="G69" i="9"/>
  <c r="E69" i="9"/>
  <c r="D69" i="9"/>
  <c r="F68" i="9"/>
  <c r="G67" i="9"/>
  <c r="E67" i="9"/>
  <c r="D67" i="9"/>
  <c r="F66" i="9"/>
  <c r="F65" i="9"/>
  <c r="G64" i="9"/>
  <c r="E64" i="9"/>
  <c r="D64" i="9"/>
  <c r="F64" i="9" s="1"/>
  <c r="F63" i="9"/>
  <c r="F62" i="9"/>
  <c r="F61" i="9"/>
  <c r="F60" i="9"/>
  <c r="F59" i="9"/>
  <c r="G58" i="9"/>
  <c r="E58" i="9"/>
  <c r="D58" i="9"/>
  <c r="F57" i="9"/>
  <c r="G56" i="9"/>
  <c r="E56" i="9"/>
  <c r="D56" i="9"/>
  <c r="F56" i="9" s="1"/>
  <c r="G55" i="9"/>
  <c r="G54" i="9" s="1"/>
  <c r="G53" i="9" s="1"/>
  <c r="G50" i="9"/>
  <c r="G87" i="9" s="1"/>
  <c r="G111" i="9" s="1"/>
  <c r="F50" i="9"/>
  <c r="F87" i="9" s="1"/>
  <c r="F111" i="9" s="1"/>
  <c r="F42" i="9"/>
  <c r="F41" i="9"/>
  <c r="F40" i="9"/>
  <c r="F39" i="9"/>
  <c r="G38" i="9"/>
  <c r="G33" i="9" s="1"/>
  <c r="E38" i="9"/>
  <c r="D38" i="9"/>
  <c r="F38" i="9" s="1"/>
  <c r="F37" i="9"/>
  <c r="F36" i="9"/>
  <c r="F35" i="9"/>
  <c r="G34" i="9"/>
  <c r="E34" i="9"/>
  <c r="D34" i="9"/>
  <c r="F34" i="9" s="1"/>
  <c r="F32" i="9"/>
  <c r="F31" i="9"/>
  <c r="G30" i="9"/>
  <c r="E30" i="9"/>
  <c r="D30" i="9"/>
  <c r="F30" i="9" s="1"/>
  <c r="F29" i="9"/>
  <c r="F28" i="9"/>
  <c r="G27" i="9"/>
  <c r="E27" i="9"/>
  <c r="D27" i="9"/>
  <c r="F26" i="9"/>
  <c r="F25" i="9"/>
  <c r="F24" i="9"/>
  <c r="F23" i="9"/>
  <c r="F22" i="9"/>
  <c r="F21" i="9"/>
  <c r="G20" i="9"/>
  <c r="E20" i="9"/>
  <c r="D20" i="9"/>
  <c r="F20" i="9" s="1"/>
  <c r="F19" i="9"/>
  <c r="F18" i="9"/>
  <c r="G17" i="9"/>
  <c r="E17" i="9"/>
  <c r="D17" i="9"/>
  <c r="F16" i="9"/>
  <c r="F15" i="9"/>
  <c r="F14" i="9"/>
  <c r="G13" i="9"/>
  <c r="E13" i="9"/>
  <c r="E12" i="9" s="1"/>
  <c r="D13" i="9"/>
  <c r="G12" i="9"/>
  <c r="M79" i="16" l="1"/>
  <c r="O79" i="16" s="1"/>
  <c r="O12" i="16"/>
  <c r="F54" i="14"/>
  <c r="D53" i="14"/>
  <c r="E48" i="10"/>
  <c r="E79" i="10" s="1"/>
  <c r="E43" i="9"/>
  <c r="F43" i="9" s="1"/>
  <c r="E53" i="9"/>
  <c r="E90" i="9"/>
  <c r="J48" i="10"/>
  <c r="F120" i="9"/>
  <c r="F13" i="9"/>
  <c r="F27" i="9"/>
  <c r="D55" i="9"/>
  <c r="D113" i="9"/>
  <c r="F113" i="9" s="1"/>
  <c r="O27" i="10"/>
  <c r="D20" i="10"/>
  <c r="F116" i="9"/>
  <c r="F71" i="10"/>
  <c r="F67" i="9"/>
  <c r="F69" i="9"/>
  <c r="F71" i="9"/>
  <c r="D79" i="9"/>
  <c r="J30" i="10"/>
  <c r="J24" i="10" s="1"/>
  <c r="O76" i="10"/>
  <c r="G11" i="9"/>
  <c r="G10" i="9" s="1"/>
  <c r="G9" i="9" s="1"/>
  <c r="D12" i="9"/>
  <c r="F12" i="9" s="1"/>
  <c r="D33" i="9"/>
  <c r="D11" i="9" s="1"/>
  <c r="E33" i="9"/>
  <c r="E11" i="9" s="1"/>
  <c r="E10" i="9" s="1"/>
  <c r="E9" i="9" s="1"/>
  <c r="F74" i="9"/>
  <c r="F76" i="9"/>
  <c r="D91" i="9"/>
  <c r="F99" i="9"/>
  <c r="G90" i="9"/>
  <c r="F117" i="9"/>
  <c r="F121" i="9"/>
  <c r="F23" i="10"/>
  <c r="F40" i="10"/>
  <c r="F76" i="10"/>
  <c r="F77" i="10"/>
  <c r="O77" i="10" s="1"/>
  <c r="F44" i="10"/>
  <c r="D43" i="10"/>
  <c r="F43" i="10" s="1"/>
  <c r="F20" i="10"/>
  <c r="D19" i="10"/>
  <c r="F37" i="10"/>
  <c r="O37" i="10"/>
  <c r="F45" i="10"/>
  <c r="O45" i="10"/>
  <c r="F13" i="10"/>
  <c r="F14" i="10"/>
  <c r="F15" i="10"/>
  <c r="M22" i="10"/>
  <c r="M21" i="10" s="1"/>
  <c r="O40" i="10"/>
  <c r="M44" i="10"/>
  <c r="F49" i="10"/>
  <c r="D48" i="10"/>
  <c r="F48" i="10" s="1"/>
  <c r="F53" i="10"/>
  <c r="O53" i="10" s="1"/>
  <c r="F72" i="10"/>
  <c r="O72" i="10" s="1"/>
  <c r="M49" i="10"/>
  <c r="M71" i="10"/>
  <c r="F55" i="9"/>
  <c r="D54" i="9"/>
  <c r="F17" i="9"/>
  <c r="F58" i="9"/>
  <c r="F53" i="14" l="1"/>
  <c r="D9" i="14"/>
  <c r="F91" i="9"/>
  <c r="D90" i="9"/>
  <c r="F90" i="9" s="1"/>
  <c r="J16" i="10"/>
  <c r="J15" i="10" s="1"/>
  <c r="J14" i="10" s="1"/>
  <c r="J13" i="10" s="1"/>
  <c r="J23" i="10"/>
  <c r="J20" i="10" s="1"/>
  <c r="J19" i="10" s="1"/>
  <c r="J18" i="10" s="1"/>
  <c r="G124" i="9"/>
  <c r="F79" i="9"/>
  <c r="D78" i="9"/>
  <c r="F78" i="9" s="1"/>
  <c r="F33" i="9"/>
  <c r="P71" i="10"/>
  <c r="O71" i="10"/>
  <c r="F19" i="10"/>
  <c r="D18" i="10"/>
  <c r="M48" i="10"/>
  <c r="O48" i="10" s="1"/>
  <c r="O49" i="10"/>
  <c r="O44" i="10"/>
  <c r="M30" i="10"/>
  <c r="M26" i="10"/>
  <c r="M25" i="10" s="1"/>
  <c r="M17" i="10" s="1"/>
  <c r="O17" i="10" s="1"/>
  <c r="M43" i="10"/>
  <c r="O43" i="10" s="1"/>
  <c r="F54" i="9"/>
  <c r="D53" i="9"/>
  <c r="F53" i="9" s="1"/>
  <c r="F11" i="9"/>
  <c r="D10" i="9"/>
  <c r="D124" i="14" l="1"/>
  <c r="F9" i="14"/>
  <c r="F124" i="14" s="1"/>
  <c r="J12" i="10"/>
  <c r="J79" i="10" s="1"/>
  <c r="O30" i="10"/>
  <c r="M24" i="10"/>
  <c r="F18" i="10"/>
  <c r="F12" i="10" s="1"/>
  <c r="D12" i="10"/>
  <c r="D79" i="10" s="1"/>
  <c r="F79" i="10" s="1"/>
  <c r="F10" i="9"/>
  <c r="D9" i="9"/>
  <c r="M23" i="10" l="1"/>
  <c r="M20" i="10" s="1"/>
  <c r="M16" i="10"/>
  <c r="F9" i="9"/>
  <c r="F124" i="9" s="1"/>
  <c r="D124" i="9"/>
  <c r="I79" i="6"/>
  <c r="F78" i="6"/>
  <c r="O78" i="6" s="1"/>
  <c r="M77" i="6"/>
  <c r="J77" i="6"/>
  <c r="E77" i="6"/>
  <c r="D77" i="6"/>
  <c r="F77" i="6" s="1"/>
  <c r="O77" i="6" s="1"/>
  <c r="M76" i="6"/>
  <c r="J76" i="6"/>
  <c r="E76" i="6"/>
  <c r="D76" i="6"/>
  <c r="F76" i="6" s="1"/>
  <c r="O76" i="6" s="1"/>
  <c r="F75" i="6"/>
  <c r="O75" i="6" s="1"/>
  <c r="F74" i="6"/>
  <c r="O74" i="6" s="1"/>
  <c r="F73" i="6"/>
  <c r="O73" i="6" s="1"/>
  <c r="M72" i="6"/>
  <c r="J72" i="6"/>
  <c r="J71" i="6" s="1"/>
  <c r="E72" i="6"/>
  <c r="E71" i="6" s="1"/>
  <c r="D72" i="6"/>
  <c r="F72" i="6" s="1"/>
  <c r="O72" i="6" s="1"/>
  <c r="M71" i="6"/>
  <c r="L71" i="6"/>
  <c r="L48" i="6" s="1"/>
  <c r="K71" i="6"/>
  <c r="D71" i="6"/>
  <c r="F71" i="6" s="1"/>
  <c r="F70" i="6"/>
  <c r="O70" i="6" s="1"/>
  <c r="M69" i="6"/>
  <c r="J69" i="6"/>
  <c r="E69" i="6"/>
  <c r="D69" i="6"/>
  <c r="M68" i="6"/>
  <c r="J68" i="6"/>
  <c r="E68" i="6"/>
  <c r="D68" i="6"/>
  <c r="M64" i="6"/>
  <c r="J64" i="6"/>
  <c r="F64" i="6"/>
  <c r="F56" i="6"/>
  <c r="M55" i="6"/>
  <c r="J55" i="6"/>
  <c r="E55" i="6"/>
  <c r="D55" i="6"/>
  <c r="F54" i="6"/>
  <c r="O54" i="6" s="1"/>
  <c r="M53" i="6"/>
  <c r="J53" i="6"/>
  <c r="J49" i="6" s="1"/>
  <c r="E53" i="6"/>
  <c r="D53" i="6"/>
  <c r="F53" i="6" s="1"/>
  <c r="F52" i="6"/>
  <c r="O52" i="6" s="1"/>
  <c r="O51" i="6"/>
  <c r="F50" i="6"/>
  <c r="O50" i="6" s="1"/>
  <c r="M49" i="6"/>
  <c r="E49" i="6"/>
  <c r="M48" i="6"/>
  <c r="K48" i="6"/>
  <c r="F47" i="6"/>
  <c r="F46" i="6"/>
  <c r="O46" i="6" s="1"/>
  <c r="M45" i="6"/>
  <c r="J45" i="6"/>
  <c r="E45" i="6"/>
  <c r="D45" i="6"/>
  <c r="M44" i="6"/>
  <c r="M30" i="6" s="1"/>
  <c r="J44" i="6"/>
  <c r="E44" i="6"/>
  <c r="D44" i="6"/>
  <c r="M43" i="6"/>
  <c r="J43" i="6"/>
  <c r="E43" i="6"/>
  <c r="D43" i="6"/>
  <c r="O42" i="6"/>
  <c r="F42" i="6"/>
  <c r="O41" i="6"/>
  <c r="F41" i="6"/>
  <c r="M40" i="6"/>
  <c r="J40" i="6"/>
  <c r="E40" i="6"/>
  <c r="D40" i="6"/>
  <c r="O39" i="6"/>
  <c r="F39" i="6"/>
  <c r="O38" i="6"/>
  <c r="F38" i="6"/>
  <c r="M37" i="6"/>
  <c r="J37" i="6"/>
  <c r="E37" i="6"/>
  <c r="D37" i="6"/>
  <c r="O36" i="6"/>
  <c r="F36" i="6"/>
  <c r="O35" i="6"/>
  <c r="F35" i="6"/>
  <c r="O34" i="6"/>
  <c r="F34" i="6"/>
  <c r="O33" i="6"/>
  <c r="F33" i="6"/>
  <c r="O32" i="6"/>
  <c r="F32" i="6"/>
  <c r="O31" i="6"/>
  <c r="F31" i="6"/>
  <c r="J30" i="6"/>
  <c r="J24" i="6" s="1"/>
  <c r="F30" i="6"/>
  <c r="E29" i="6"/>
  <c r="F29" i="6" s="1"/>
  <c r="O29" i="6" s="1"/>
  <c r="M27" i="6"/>
  <c r="J27" i="6"/>
  <c r="D27" i="6"/>
  <c r="F26" i="6"/>
  <c r="M25" i="6"/>
  <c r="J25" i="6"/>
  <c r="E25" i="6"/>
  <c r="D25" i="6"/>
  <c r="F24" i="6"/>
  <c r="E23" i="6"/>
  <c r="D23" i="6"/>
  <c r="F22" i="6"/>
  <c r="M21" i="6"/>
  <c r="J21" i="6"/>
  <c r="E21" i="6"/>
  <c r="D21" i="6"/>
  <c r="F21" i="6" s="1"/>
  <c r="L20" i="6"/>
  <c r="K20" i="6"/>
  <c r="D20" i="6"/>
  <c r="D19" i="6"/>
  <c r="D18" i="6" s="1"/>
  <c r="D12" i="6" s="1"/>
  <c r="L17" i="6"/>
  <c r="K17" i="6"/>
  <c r="F17" i="6"/>
  <c r="O17" i="6" s="1"/>
  <c r="L16" i="6"/>
  <c r="K16" i="6"/>
  <c r="F16" i="6"/>
  <c r="E15" i="6"/>
  <c r="D15" i="6"/>
  <c r="F15" i="6" s="1"/>
  <c r="E14" i="6"/>
  <c r="D14" i="6"/>
  <c r="F14" i="6" s="1"/>
  <c r="E13" i="6"/>
  <c r="D13" i="6"/>
  <c r="F13" i="6" s="1"/>
  <c r="L12" i="6"/>
  <c r="K12" i="6"/>
  <c r="K79" i="6" s="1"/>
  <c r="H198" i="2"/>
  <c r="H197" i="2" s="1"/>
  <c r="G198" i="2"/>
  <c r="G197" i="2" s="1"/>
  <c r="F198" i="2"/>
  <c r="F197" i="2" s="1"/>
  <c r="E198" i="2"/>
  <c r="E197" i="2" s="1"/>
  <c r="D198" i="2"/>
  <c r="D197" i="2" s="1"/>
  <c r="F192" i="2"/>
  <c r="H185" i="2"/>
  <c r="H184" i="2" s="1"/>
  <c r="G185" i="2"/>
  <c r="F185" i="2"/>
  <c r="F184" i="2" s="1"/>
  <c r="E185" i="2"/>
  <c r="E184" i="2" s="1"/>
  <c r="D185" i="2"/>
  <c r="D184" i="2" s="1"/>
  <c r="G184" i="2"/>
  <c r="H180" i="2"/>
  <c r="H179" i="2" s="1"/>
  <c r="G180" i="2"/>
  <c r="F180" i="2"/>
  <c r="F179" i="2" s="1"/>
  <c r="E180" i="2"/>
  <c r="E179" i="2" s="1"/>
  <c r="D180" i="2"/>
  <c r="D179" i="2" s="1"/>
  <c r="G179" i="2"/>
  <c r="F176" i="2"/>
  <c r="E176" i="2"/>
  <c r="D176" i="2"/>
  <c r="F167" i="2"/>
  <c r="E167" i="2"/>
  <c r="F154" i="2"/>
  <c r="E154" i="2"/>
  <c r="D154" i="2"/>
  <c r="H145" i="2"/>
  <c r="H144" i="2" s="1"/>
  <c r="G145" i="2"/>
  <c r="G144" i="2" s="1"/>
  <c r="D142" i="2"/>
  <c r="D141" i="2" s="1"/>
  <c r="D140" i="2" s="1"/>
  <c r="D139" i="2" s="1"/>
  <c r="H141" i="2"/>
  <c r="G141" i="2"/>
  <c r="G140" i="2" s="1"/>
  <c r="G139" i="2" s="1"/>
  <c r="F141" i="2"/>
  <c r="F140" i="2" s="1"/>
  <c r="F139" i="2" s="1"/>
  <c r="E141" i="2"/>
  <c r="E140" i="2" s="1"/>
  <c r="E139" i="2" s="1"/>
  <c r="H140" i="2"/>
  <c r="H139" i="2" s="1"/>
  <c r="H134" i="2"/>
  <c r="G134" i="2"/>
  <c r="F134" i="2"/>
  <c r="E134" i="2"/>
  <c r="D134" i="2"/>
  <c r="H133" i="2"/>
  <c r="G133" i="2"/>
  <c r="F133" i="2"/>
  <c r="E133" i="2"/>
  <c r="D133" i="2"/>
  <c r="F128" i="2"/>
  <c r="H119" i="2"/>
  <c r="H118" i="2" s="1"/>
  <c r="G119" i="2"/>
  <c r="G118" i="2" s="1"/>
  <c r="F119" i="2"/>
  <c r="F118" i="2" s="1"/>
  <c r="E119" i="2"/>
  <c r="E118" i="2" s="1"/>
  <c r="D119" i="2"/>
  <c r="D118" i="2" s="1"/>
  <c r="H115" i="2"/>
  <c r="G115" i="2"/>
  <c r="F115" i="2"/>
  <c r="E115" i="2"/>
  <c r="D115" i="2"/>
  <c r="H111" i="2"/>
  <c r="G111" i="2"/>
  <c r="F111" i="2"/>
  <c r="E111" i="2"/>
  <c r="D111" i="2"/>
  <c r="H107" i="2"/>
  <c r="G107" i="2"/>
  <c r="F107" i="2"/>
  <c r="E107" i="2"/>
  <c r="D107" i="2"/>
  <c r="H105" i="2"/>
  <c r="G105" i="2"/>
  <c r="F105" i="2"/>
  <c r="E105" i="2"/>
  <c r="D105" i="2"/>
  <c r="H101" i="2"/>
  <c r="G101" i="2"/>
  <c r="F101" i="2"/>
  <c r="E101" i="2"/>
  <c r="D101" i="2"/>
  <c r="H96" i="2"/>
  <c r="G96" i="2"/>
  <c r="F96" i="2"/>
  <c r="E96" i="2"/>
  <c r="D96" i="2"/>
  <c r="H94" i="2"/>
  <c r="G94" i="2"/>
  <c r="F94" i="2"/>
  <c r="E94" i="2"/>
  <c r="D94" i="2"/>
  <c r="H91" i="2"/>
  <c r="G91" i="2"/>
  <c r="F91" i="2"/>
  <c r="E91" i="2"/>
  <c r="D91" i="2"/>
  <c r="F87" i="2"/>
  <c r="H75" i="2"/>
  <c r="G75" i="2"/>
  <c r="F75" i="2"/>
  <c r="E75" i="2"/>
  <c r="D75" i="2"/>
  <c r="H69" i="2"/>
  <c r="G69" i="2"/>
  <c r="F69" i="2"/>
  <c r="E69" i="2"/>
  <c r="D69" i="2"/>
  <c r="H66" i="2"/>
  <c r="G66" i="2"/>
  <c r="F66" i="2"/>
  <c r="F65" i="2" s="1"/>
  <c r="E66" i="2"/>
  <c r="D66" i="2"/>
  <c r="H61" i="2"/>
  <c r="H60" i="2" s="1"/>
  <c r="G61" i="2"/>
  <c r="G60" i="2" s="1"/>
  <c r="F61" i="2"/>
  <c r="F60" i="2" s="1"/>
  <c r="E61" i="2"/>
  <c r="E60" i="2" s="1"/>
  <c r="D61" i="2"/>
  <c r="D60" i="2" s="1"/>
  <c r="G54" i="2"/>
  <c r="G87" i="2" s="1"/>
  <c r="G128" i="2" s="1"/>
  <c r="G167" i="2" s="1"/>
  <c r="G192" i="2" s="1"/>
  <c r="F54" i="2"/>
  <c r="E54" i="2"/>
  <c r="E87" i="2" s="1"/>
  <c r="E128" i="2" s="1"/>
  <c r="E192" i="2" s="1"/>
  <c r="H42" i="2"/>
  <c r="G42" i="2"/>
  <c r="F42" i="2"/>
  <c r="E42" i="2"/>
  <c r="D42" i="2"/>
  <c r="H38" i="2"/>
  <c r="G38" i="2"/>
  <c r="F38" i="2"/>
  <c r="F37" i="2" s="1"/>
  <c r="E38" i="2"/>
  <c r="D38" i="2"/>
  <c r="H34" i="2"/>
  <c r="G34" i="2"/>
  <c r="F34" i="2"/>
  <c r="E34" i="2"/>
  <c r="D34" i="2"/>
  <c r="H30" i="2"/>
  <c r="G30" i="2"/>
  <c r="F30" i="2"/>
  <c r="E30" i="2"/>
  <c r="D30" i="2"/>
  <c r="H22" i="2"/>
  <c r="G22" i="2"/>
  <c r="F22" i="2"/>
  <c r="E22" i="2"/>
  <c r="D22" i="2"/>
  <c r="H19" i="2"/>
  <c r="G19" i="2"/>
  <c r="F19" i="2"/>
  <c r="E19" i="2"/>
  <c r="D19" i="2"/>
  <c r="H15" i="2"/>
  <c r="G15" i="2"/>
  <c r="F15" i="2"/>
  <c r="E15" i="2"/>
  <c r="D15" i="2"/>
  <c r="F14" i="2" l="1"/>
  <c r="F13" i="2" s="1"/>
  <c r="F12" i="2" s="1"/>
  <c r="D132" i="2"/>
  <c r="D121" i="2" s="1"/>
  <c r="J23" i="6"/>
  <c r="J20" i="6" s="1"/>
  <c r="J19" i="6" s="1"/>
  <c r="J18" i="6" s="1"/>
  <c r="J12" i="6" s="1"/>
  <c r="J79" i="6" s="1"/>
  <c r="J16" i="6"/>
  <c r="J15" i="6" s="1"/>
  <c r="J14" i="6" s="1"/>
  <c r="J13" i="6" s="1"/>
  <c r="O30" i="6"/>
  <c r="M24" i="6"/>
  <c r="D117" i="2"/>
  <c r="F23" i="6"/>
  <c r="F37" i="6"/>
  <c r="O37" i="6" s="1"/>
  <c r="F40" i="6"/>
  <c r="O40" i="6" s="1"/>
  <c r="F43" i="6"/>
  <c r="O43" i="6" s="1"/>
  <c r="F44" i="6"/>
  <c r="O44" i="6" s="1"/>
  <c r="F45" i="6"/>
  <c r="O45" i="6" s="1"/>
  <c r="E48" i="6"/>
  <c r="L79" i="6"/>
  <c r="J48" i="6"/>
  <c r="H132" i="2"/>
  <c r="H121" i="2" s="1"/>
  <c r="H117" i="2" s="1"/>
  <c r="F25" i="6"/>
  <c r="E28" i="6"/>
  <c r="F28" i="6" s="1"/>
  <c r="D49" i="6"/>
  <c r="F55" i="6"/>
  <c r="F68" i="6"/>
  <c r="O68" i="6" s="1"/>
  <c r="F69" i="6"/>
  <c r="O69" i="6" s="1"/>
  <c r="D14" i="2"/>
  <c r="H14" i="2"/>
  <c r="D37" i="2"/>
  <c r="H37" i="2"/>
  <c r="D65" i="2"/>
  <c r="D59" i="2" s="1"/>
  <c r="D58" i="2" s="1"/>
  <c r="H65" i="2"/>
  <c r="H59" i="2" s="1"/>
  <c r="H58" i="2" s="1"/>
  <c r="E132" i="2"/>
  <c r="E121" i="2" s="1"/>
  <c r="E117" i="2" s="1"/>
  <c r="G132" i="2"/>
  <c r="G121" i="2" s="1"/>
  <c r="G117" i="2" s="1"/>
  <c r="F132" i="2"/>
  <c r="F121" i="2" s="1"/>
  <c r="G143" i="2"/>
  <c r="D145" i="2"/>
  <c r="D144" i="2" s="1"/>
  <c r="D143" i="2" s="1"/>
  <c r="F145" i="2"/>
  <c r="F144" i="2" s="1"/>
  <c r="F143" i="2" s="1"/>
  <c r="E145" i="2"/>
  <c r="E144" i="2" s="1"/>
  <c r="E143" i="2" s="1"/>
  <c r="F59" i="2"/>
  <c r="F58" i="2" s="1"/>
  <c r="H143" i="2"/>
  <c r="E14" i="2"/>
  <c r="G14" i="2"/>
  <c r="E37" i="2"/>
  <c r="G37" i="2"/>
  <c r="E65" i="2"/>
  <c r="E59" i="2" s="1"/>
  <c r="E58" i="2" s="1"/>
  <c r="G65" i="2"/>
  <c r="G59" i="2" s="1"/>
  <c r="G58" i="2" s="1"/>
  <c r="F117" i="2"/>
  <c r="M19" i="10"/>
  <c r="O20" i="10"/>
  <c r="M15" i="10"/>
  <c r="O16" i="10"/>
  <c r="O53" i="6"/>
  <c r="O71" i="6"/>
  <c r="P71" i="6"/>
  <c r="E27" i="6"/>
  <c r="E20" i="6" s="1"/>
  <c r="E19" i="6" s="1"/>
  <c r="E18" i="6" s="1"/>
  <c r="E12" i="6" s="1"/>
  <c r="M16" i="6" l="1"/>
  <c r="M23" i="6"/>
  <c r="M20" i="6" s="1"/>
  <c r="M19" i="6" s="1"/>
  <c r="M18" i="6" s="1"/>
  <c r="F49" i="6"/>
  <c r="O49" i="6" s="1"/>
  <c r="D48" i="6"/>
  <c r="E79" i="6"/>
  <c r="D13" i="2"/>
  <c r="D12" i="2" s="1"/>
  <c r="D11" i="2" s="1"/>
  <c r="D206" i="2" s="1"/>
  <c r="F11" i="2"/>
  <c r="F206" i="2" s="1"/>
  <c r="H13" i="2"/>
  <c r="H12" i="2" s="1"/>
  <c r="H11" i="2" s="1"/>
  <c r="H206" i="2" s="1"/>
  <c r="G13" i="2"/>
  <c r="G12" i="2" s="1"/>
  <c r="G11" i="2" s="1"/>
  <c r="G206" i="2" s="1"/>
  <c r="E13" i="2"/>
  <c r="E12" i="2" s="1"/>
  <c r="E11" i="2" s="1"/>
  <c r="E206" i="2" s="1"/>
  <c r="M14" i="10"/>
  <c r="O15" i="10"/>
  <c r="M18" i="10"/>
  <c r="O18" i="10" s="1"/>
  <c r="O19" i="10"/>
  <c r="F20" i="6"/>
  <c r="F18" i="6"/>
  <c r="F27" i="6"/>
  <c r="O27" i="6" s="1"/>
  <c r="F19" i="6"/>
  <c r="F123" i="5"/>
  <c r="F122" i="5"/>
  <c r="G121" i="5"/>
  <c r="G120" i="5" s="1"/>
  <c r="E121" i="5"/>
  <c r="D121" i="5"/>
  <c r="F121" i="5" s="1"/>
  <c r="E120" i="5"/>
  <c r="F119" i="5"/>
  <c r="F118" i="5"/>
  <c r="G117" i="5"/>
  <c r="G116" i="5" s="1"/>
  <c r="E117" i="5"/>
  <c r="D117" i="5"/>
  <c r="F117" i="5" s="1"/>
  <c r="E116" i="5"/>
  <c r="F115" i="5"/>
  <c r="G114" i="5"/>
  <c r="E114" i="5"/>
  <c r="E113" i="5" s="1"/>
  <c r="D114" i="5"/>
  <c r="G113" i="5"/>
  <c r="D113" i="5"/>
  <c r="F106" i="5"/>
  <c r="G105" i="5"/>
  <c r="E105" i="5"/>
  <c r="D105" i="5"/>
  <c r="F105" i="5" s="1"/>
  <c r="F104" i="5"/>
  <c r="F103" i="5"/>
  <c r="G102" i="5"/>
  <c r="E102" i="5"/>
  <c r="D102" i="5"/>
  <c r="F101" i="5"/>
  <c r="F100" i="5"/>
  <c r="G99" i="5"/>
  <c r="E99" i="5"/>
  <c r="D99" i="5"/>
  <c r="F99" i="5" s="1"/>
  <c r="F98" i="5"/>
  <c r="F97" i="5"/>
  <c r="F96" i="5"/>
  <c r="F95" i="5"/>
  <c r="F94" i="5"/>
  <c r="F93" i="5"/>
  <c r="G92" i="5"/>
  <c r="E92" i="5"/>
  <c r="E124" i="5" s="1"/>
  <c r="D92" i="5"/>
  <c r="G91" i="5"/>
  <c r="G90" i="5" s="1"/>
  <c r="F81" i="5"/>
  <c r="G80" i="5"/>
  <c r="E80" i="5"/>
  <c r="E79" i="5" s="1"/>
  <c r="E78" i="5" s="1"/>
  <c r="D80" i="5"/>
  <c r="G79" i="5"/>
  <c r="G78" i="5" s="1"/>
  <c r="D79" i="5"/>
  <c r="F77" i="5"/>
  <c r="G76" i="5"/>
  <c r="E76" i="5"/>
  <c r="D76" i="5"/>
  <c r="F75" i="5"/>
  <c r="G74" i="5"/>
  <c r="E74" i="5"/>
  <c r="D74" i="5"/>
  <c r="F73" i="5"/>
  <c r="F72" i="5"/>
  <c r="G71" i="5"/>
  <c r="E71" i="5"/>
  <c r="D71" i="5"/>
  <c r="F71" i="5" s="1"/>
  <c r="F70" i="5"/>
  <c r="G69" i="5"/>
  <c r="E69" i="5"/>
  <c r="D69" i="5"/>
  <c r="F69" i="5" s="1"/>
  <c r="F68" i="5"/>
  <c r="G67" i="5"/>
  <c r="E67" i="5"/>
  <c r="D67" i="5"/>
  <c r="F67" i="5" s="1"/>
  <c r="F66" i="5"/>
  <c r="F65" i="5"/>
  <c r="G64" i="5"/>
  <c r="E64" i="5"/>
  <c r="D64" i="5"/>
  <c r="F63" i="5"/>
  <c r="F62" i="5"/>
  <c r="F61" i="5"/>
  <c r="F60" i="5"/>
  <c r="F59" i="5"/>
  <c r="G58" i="5"/>
  <c r="E58" i="5"/>
  <c r="E55" i="5" s="1"/>
  <c r="E54" i="5" s="1"/>
  <c r="D58" i="5"/>
  <c r="F57" i="5"/>
  <c r="G56" i="5"/>
  <c r="E56" i="5"/>
  <c r="D56" i="5"/>
  <c r="G50" i="5"/>
  <c r="G87" i="5" s="1"/>
  <c r="G111" i="5" s="1"/>
  <c r="F50" i="5"/>
  <c r="F87" i="5" s="1"/>
  <c r="F111" i="5" s="1"/>
  <c r="F42" i="5"/>
  <c r="F41" i="5"/>
  <c r="F40" i="5"/>
  <c r="F39" i="5"/>
  <c r="G38" i="5"/>
  <c r="E38" i="5"/>
  <c r="D38" i="5"/>
  <c r="F37" i="5"/>
  <c r="F36" i="5"/>
  <c r="F35" i="5"/>
  <c r="G34" i="5"/>
  <c r="E34" i="5"/>
  <c r="D34" i="5"/>
  <c r="G33" i="5"/>
  <c r="F32" i="5"/>
  <c r="F31" i="5"/>
  <c r="G30" i="5"/>
  <c r="E30" i="5"/>
  <c r="D30" i="5"/>
  <c r="F29" i="5"/>
  <c r="F28" i="5"/>
  <c r="G27" i="5"/>
  <c r="E27" i="5"/>
  <c r="D27" i="5"/>
  <c r="F27" i="5" s="1"/>
  <c r="F26" i="5"/>
  <c r="F25" i="5"/>
  <c r="F24" i="5"/>
  <c r="F23" i="5"/>
  <c r="F22" i="5"/>
  <c r="F21" i="5"/>
  <c r="G20" i="5"/>
  <c r="E20" i="5"/>
  <c r="D20" i="5"/>
  <c r="F19" i="5"/>
  <c r="F18" i="5"/>
  <c r="G17" i="5"/>
  <c r="E17" i="5"/>
  <c r="D17" i="5"/>
  <c r="F17" i="5" s="1"/>
  <c r="F16" i="5"/>
  <c r="F15" i="5"/>
  <c r="F14" i="5"/>
  <c r="G13" i="5"/>
  <c r="E13" i="5"/>
  <c r="D13" i="5"/>
  <c r="F13" i="5" s="1"/>
  <c r="G12" i="5" l="1"/>
  <c r="G11" i="5" s="1"/>
  <c r="G10" i="5" s="1"/>
  <c r="D55" i="5"/>
  <c r="D91" i="5"/>
  <c r="F91" i="5" s="1"/>
  <c r="O20" i="6"/>
  <c r="F48" i="6"/>
  <c r="O48" i="6" s="1"/>
  <c r="D79" i="6"/>
  <c r="F30" i="5"/>
  <c r="D33" i="5"/>
  <c r="F56" i="5"/>
  <c r="F58" i="5"/>
  <c r="F64" i="5"/>
  <c r="F80" i="5"/>
  <c r="E91" i="5"/>
  <c r="E90" i="5" s="1"/>
  <c r="F102" i="5"/>
  <c r="F114" i="5"/>
  <c r="D116" i="5"/>
  <c r="F116" i="5" s="1"/>
  <c r="D120" i="5"/>
  <c r="F120" i="5" s="1"/>
  <c r="O19" i="6"/>
  <c r="F79" i="5"/>
  <c r="D12" i="5"/>
  <c r="E12" i="5"/>
  <c r="F20" i="5"/>
  <c r="F34" i="5"/>
  <c r="G55" i="5"/>
  <c r="G54" i="5" s="1"/>
  <c r="G53" i="5" s="1"/>
  <c r="F74" i="5"/>
  <c r="F76" i="5"/>
  <c r="D78" i="5"/>
  <c r="F78" i="5" s="1"/>
  <c r="F92" i="5"/>
  <c r="F79" i="6"/>
  <c r="O16" i="6"/>
  <c r="M15" i="6"/>
  <c r="M13" i="10"/>
  <c r="O14" i="10"/>
  <c r="O18" i="6"/>
  <c r="F12" i="6"/>
  <c r="D11" i="5"/>
  <c r="G9" i="5"/>
  <c r="G124" i="5" s="1"/>
  <c r="E53" i="5"/>
  <c r="E43" i="5"/>
  <c r="F38" i="5"/>
  <c r="F113" i="5"/>
  <c r="F55" i="5" l="1"/>
  <c r="D54" i="5"/>
  <c r="F12" i="5"/>
  <c r="M14" i="6"/>
  <c r="O15" i="6"/>
  <c r="D90" i="5"/>
  <c r="F90" i="5" s="1"/>
  <c r="M12" i="10"/>
  <c r="O13" i="10"/>
  <c r="F43" i="5"/>
  <c r="E33" i="5"/>
  <c r="D10" i="5"/>
  <c r="F54" i="5" l="1"/>
  <c r="D53" i="5"/>
  <c r="F53" i="5" s="1"/>
  <c r="M13" i="6"/>
  <c r="O14" i="6"/>
  <c r="M79" i="10"/>
  <c r="O79" i="10" s="1"/>
  <c r="O12" i="10"/>
  <c r="E11" i="5"/>
  <c r="F33" i="5"/>
  <c r="D9" i="5" l="1"/>
  <c r="D124" i="5" s="1"/>
  <c r="M12" i="6"/>
  <c r="O13" i="6"/>
  <c r="E10" i="5"/>
  <c r="F11" i="5"/>
  <c r="M79" i="6" l="1"/>
  <c r="O79" i="6" s="1"/>
  <c r="O12" i="6"/>
  <c r="E9" i="5"/>
  <c r="F9" i="5" s="1"/>
  <c r="F124" i="5" s="1"/>
  <c r="F10" i="5"/>
</calcChain>
</file>

<file path=xl/sharedStrings.xml><?xml version="1.0" encoding="utf-8"?>
<sst xmlns="http://schemas.openxmlformats.org/spreadsheetml/2006/main" count="3047" uniqueCount="241">
  <si>
    <t>AGENCIA NACIONAL DE INFRAESTRUCTURA</t>
  </si>
  <si>
    <t>INFORME MENSUAL DE EJECUCION DEL PRESUPUESTO DE GASTOS</t>
  </si>
  <si>
    <t>CUENTAS POR PAGAR</t>
  </si>
  <si>
    <t xml:space="preserve">SECCION:           2413 </t>
  </si>
  <si>
    <t xml:space="preserve">                                         UNIDAD EJECUTORA:        00</t>
  </si>
  <si>
    <t xml:space="preserve">                  MES:              </t>
  </si>
  <si>
    <t>VIGENCIA FISCAL: 2017</t>
  </si>
  <si>
    <t>CODIFICACION
PRESUPUESTAL
 (1)</t>
  </si>
  <si>
    <t>DESCRIPCION
 (2)</t>
  </si>
  <si>
    <t>CUENTAS POR PAGAR CONSTITUIDAS 
(3)</t>
  </si>
  <si>
    <t>CANCELACIONES CUENTAS POR PAGAR 
(4)</t>
  </si>
  <si>
    <t>CUENTAS POR PAGAR VIGENTES CONSTITUIDAS 
(5)=(3)-(4)</t>
  </si>
  <si>
    <t xml:space="preserve">TOTAL PAGOS
 (6)
</t>
  </si>
  <si>
    <t>A</t>
  </si>
  <si>
    <t>FUNCIONAMIENTO</t>
  </si>
  <si>
    <t>GASTOS DE PERSONAL</t>
  </si>
  <si>
    <t>SERVICIOS PERSONALES ASOCIADOS A NOMINA</t>
  </si>
  <si>
    <t>SUELDOS DEL PERSONAL DE NOMINA</t>
  </si>
  <si>
    <t>SUELDOS</t>
  </si>
  <si>
    <t>SUELDOS DE VACACIONES</t>
  </si>
  <si>
    <t>INCAPACIDADES Y LICENCIA DE MATERNIDAD</t>
  </si>
  <si>
    <t>PRIMA TECNICA</t>
  </si>
  <si>
    <t>PRIMA TÉCNICA SALARIAL</t>
  </si>
  <si>
    <t>PRIMA TECNICA NO SALARIAL</t>
  </si>
  <si>
    <t>OTROS</t>
  </si>
  <si>
    <t>BONIFICACION POR SERVICIOS PRESTADOS</t>
  </si>
  <si>
    <t>BONIFICACION ESPECIAL DE RECREACION</t>
  </si>
  <si>
    <t>SUBSIDIO DE ALIMENTACIÓN</t>
  </si>
  <si>
    <t>PRIMA DE VACACIONES</t>
  </si>
  <si>
    <t>PRIMA DE NAVIDAD</t>
  </si>
  <si>
    <t>BONIFICACIÓN DE  DIRECCIÓN</t>
  </si>
  <si>
    <t>HORAS EXTRAS DIAS FESTIVOS E INDEMNIZACION POR VACACIONES</t>
  </si>
  <si>
    <t>HORAS EXTRAS</t>
  </si>
  <si>
    <t>INDEMNIZACION POR VACACIONES</t>
  </si>
  <si>
    <t>SERVICIOS PERSONALES INDIRECTOS</t>
  </si>
  <si>
    <t>HONORARIOS</t>
  </si>
  <si>
    <t>REMUNERACION SERVICIOS TECNICOS</t>
  </si>
  <si>
    <t>CONTRIBUCIONES INHERENTES A LA NÓMINA SECTOR PRIVADO Y PÚBLICO</t>
  </si>
  <si>
    <t>ADMINISTRADAS POR EL SECTOR PRIVADO</t>
  </si>
  <si>
    <t>CAJAS DE COMPENSACION PRIVADAS</t>
  </si>
  <si>
    <t>FONDOS ADMINISTRADORES DE PENSIONES PRIVADOS</t>
  </si>
  <si>
    <t>EMPRESAS PRIVADAS PROMOTORAS DE SALUD</t>
  </si>
  <si>
    <t>ADMINISTRADAS POR EL SECTOR PÚBLICO</t>
  </si>
  <si>
    <t>FONDO NACIONAL DEL AHORRO</t>
  </si>
  <si>
    <t>FONDOS ADMINISTRADORES DE PENSIONES PUBLICOS</t>
  </si>
  <si>
    <t>ADMINISTRADORAS PÚBLICAS DE APORTES PARA ACCIDENTES DE TRABAJO Y ENFERMEDADES PROFESIONALES</t>
  </si>
  <si>
    <t>APORTES AL ICBF</t>
  </si>
  <si>
    <t>APORTES AL SENA</t>
  </si>
  <si>
    <t>GASTOS GENERALES</t>
  </si>
  <si>
    <t>ADQUISICION DE BIENES Y SERVICIOS</t>
  </si>
  <si>
    <t>MATERIALES Y SUMINISTROS</t>
  </si>
  <si>
    <t>COMBUSTIBLE Y LUBRICANTES</t>
  </si>
  <si>
    <t>MANTENIMIENTO</t>
  </si>
  <si>
    <t>MANTENIMIENTO DE BIENES INMUEBLES</t>
  </si>
  <si>
    <t>MANTENIMIENTO DE BIENS MUEBLES, EQUIPOS Y ENSERES</t>
  </si>
  <si>
    <t>MANTENIMIENTO EQUIPO DE NAVEGACIÓN Y TRANSPORTE</t>
  </si>
  <si>
    <t>SERVICIO DE SEGURIDAD Y VIGILANCIA</t>
  </si>
  <si>
    <t>MANTENIMIENTO SE SOFTWARE</t>
  </si>
  <si>
    <t>COMUNICACIONES Y TRANSPORTES</t>
  </si>
  <si>
    <t>CORREO</t>
  </si>
  <si>
    <t>SERVICIOS DE TRANSMISION DE INFORMACION</t>
  </si>
  <si>
    <t>IMPRESOS Y PUBLICACIONES</t>
  </si>
  <si>
    <t>OTROS GASTOS POR IMPRESOS Y PUBLICACIONES</t>
  </si>
  <si>
    <t>SERVICIOS PUBLICOS</t>
  </si>
  <si>
    <t>TELEFONO FAX Y OTROS</t>
  </si>
  <si>
    <t>SEGUROS</t>
  </si>
  <si>
    <t>SEGUROS DE INFIDILIDAD Y RIESGOS FINANCIEROS</t>
  </si>
  <si>
    <t>GASTOS JUDICIALES</t>
  </si>
  <si>
    <t>CAPACITACIÓN BIENESTAR SOCIAL Y ESTIMULOS</t>
  </si>
  <si>
    <t>SERVICIOS DE BIENESTAR SOCIAL</t>
  </si>
  <si>
    <t>OTROS GASTOS POR ADQUISICION DE SERVICIOS</t>
  </si>
  <si>
    <t>TRANSFERENCIAS CORRIENTES</t>
  </si>
  <si>
    <t>OTRAS TRANSFERENCIAS</t>
  </si>
  <si>
    <t>SENTENCIAS Y CONCILIACIONES</t>
  </si>
  <si>
    <t>LAUDOS ARBITRALES</t>
  </si>
  <si>
    <t>C</t>
  </si>
  <si>
    <t>INVERSION</t>
  </si>
  <si>
    <t>MEJORAMIENTO Y MANTENIMIENTO DE INFRAESTRUCTURA PROPIA DEL SECTOR</t>
  </si>
  <si>
    <t>INTERSUBSECTORIAL TRANSPORTE</t>
  </si>
  <si>
    <t>MEJORAMIENTO , MANTENIMIENTO DE LA CONCESIÓN RUTA CARIBE MUNICIPIO DE BARRANQUILLA DEPARTAMENTO DE ATLANTICO</t>
  </si>
  <si>
    <t>MEJORAMIENTO MANTENIMIENTO CONCESIÓN CORDOBA- SUCRE</t>
  </si>
  <si>
    <t>MEJORAMIENTO  CONCESIÓN  ARMENIA PEREIRA MANIZALES</t>
  </si>
  <si>
    <t>MEJORAMIENTO APOYO ESTATAL PROYECTO DE CONCESION RUTA DEL SOL  SECTOR I NACIONAL</t>
  </si>
  <si>
    <t>MEJORAMIENTO APOYO ESTATAL PROYECTO DE CONCESIÓN RUTA DEL SOL  SECTOR 2 NACIONAL</t>
  </si>
  <si>
    <t>REHABILITACIÓN Y MANTENIMIENTO DEL CORREDOR  ZIPAQUIRA - BUCARAMANGA (PALENQUE)</t>
  </si>
  <si>
    <t>RED VIAL NACIONAL</t>
  </si>
  <si>
    <t>REHABILITACION MEJORAMIENTO,CONSTRUCCION,MANTENIMIENTO Y OPERACION DEL CORREDOR CARTAGENA-BARRANQUILLA Y CIRCUNVALAR DE LA PROSPERIDAD DEPARTAMENTOS DE ATLANTICO Y BOLIVAR</t>
  </si>
  <si>
    <t>CONSTRUCCION OPERACION Y MANTENIMIENTO DE LA VIA MULALO - LOBOGUERRO, DEPARTAMENTO DEL VALLE DEL CAUCA</t>
  </si>
  <si>
    <t>TRANSPORTE FERREO</t>
  </si>
  <si>
    <t>REHABILITACION DE VIAS FERREAS A NIVEL NACIONAL, A TRAVES DEL SISTEMA DE CONCESIONES</t>
  </si>
  <si>
    <t>TRANSPORTE MARITIMO</t>
  </si>
  <si>
    <t>APOYO ESTATAL A LOS PUERTOS A NIVEL NACIONAL</t>
  </si>
  <si>
    <t xml:space="preserve">ADQUISICION, PRODUCCION Y MANTENIMIENTO DE LA DOTACION ADMINISTRATIVA </t>
  </si>
  <si>
    <t>FORTALECIMIENTO DE LA GESTIÓN  FUNCIONAL CON TECNOLOGÍAS DE LA INFORMACIÓN Y COMUNICACIONES AGENCIA NACIONAL DE INFRAESTRUCTURA</t>
  </si>
  <si>
    <t>ADMINISTRACION, ATENCION, CONTROL Y ORGANIZACION INSTITUCIONAL PARA LA ADMINISTRACION DEL ESTADO</t>
  </si>
  <si>
    <t>APOYO A LA GESTION DEL ESTADO. ASESORIAS Y CONSULTORIAS. CONTRATOS DE CONCESION.</t>
  </si>
  <si>
    <t>APOYO PARA EL DESARROLLO Y GESTION INSTITUCIONAL DE LA ANI, NACIONAL</t>
  </si>
  <si>
    <t>ATENCION, CONTROL Y ORGANIZACION INSTITUCIONAL PARA APOYO A LA GESTION DEL ESTADO</t>
  </si>
  <si>
    <t>APOYO A LA GESTION DEL ESTADO. OBRAS COMPLEMENTARIAS Y COMPRA DE PREDIOS. CONTRATOS DE CONCESION.</t>
  </si>
  <si>
    <t xml:space="preserve">                             TOTAL ACUMULADO: (A+C):</t>
  </si>
  <si>
    <t xml:space="preserve">                           ______________________________________</t>
  </si>
  <si>
    <t xml:space="preserve">  ______________________________________</t>
  </si>
  <si>
    <t xml:space="preserve">                             MARÍA CLARA GARRIDO GARRIDO</t>
  </si>
  <si>
    <t xml:space="preserve">  NELCY JENITH MALDONADO BALLEN</t>
  </si>
  <si>
    <t xml:space="preserve">                             VICEPRESIDENTE ADTIVA Y FINANCIERA</t>
  </si>
  <si>
    <t xml:space="preserve"> COORGRUPO INT. TRAB ADTIVO Y FCRO</t>
  </si>
  <si>
    <t xml:space="preserve">                         ______________________________________</t>
  </si>
  <si>
    <t xml:space="preserve">   _____________________________________</t>
  </si>
  <si>
    <t xml:space="preserve">                            MIREYI VARGAS OLIVEROS</t>
  </si>
  <si>
    <t xml:space="preserve">   ELSA LILIANA LIÉVANO TORRES</t>
  </si>
  <si>
    <t xml:space="preserve"> JUANA CELINA CARVAJAL</t>
  </si>
  <si>
    <t xml:space="preserve">                            EXP.G3-6 CON FUNCIONES JEFE DE CONTABILIDAD</t>
  </si>
  <si>
    <t xml:space="preserve">   EXPG3-6 CON FUNCIONES JEFE DE PPTO</t>
  </si>
  <si>
    <t xml:space="preserve">EXP.G3-6 CON FUNCIONES DE TESORERA         </t>
  </si>
  <si>
    <t>FEBRERO</t>
  </si>
  <si>
    <t>APROPIACIONES DE LA VIGENCIA</t>
  </si>
  <si>
    <t xml:space="preserve">SECCION:        2413 </t>
  </si>
  <si>
    <t>MES:</t>
  </si>
  <si>
    <t xml:space="preserve">                                VIGENCIA FISCAL:      2017</t>
  </si>
  <si>
    <t>CODIFICACION
PRESUPUESTAL</t>
  </si>
  <si>
    <t>DESCRIPCION</t>
  </si>
  <si>
    <t>APROPIACION
VIGENTE</t>
  </si>
  <si>
    <t>CERTIFICADOS
ACUMULADOS</t>
  </si>
  <si>
    <t>COMPROMISOS
ACUMULADOS</t>
  </si>
  <si>
    <t>OBLIGACIONES
ACUMULADAS</t>
  </si>
  <si>
    <t>TOTAL PAGOS
ACUMULADOS</t>
  </si>
  <si>
    <t>SUELDOS DE PERSONAL DE NOMINA</t>
  </si>
  <si>
    <t>SUBSIDIO DE ALIMENTACION</t>
  </si>
  <si>
    <t>PRIMA DE SERVICIO</t>
  </si>
  <si>
    <t>BONIFICACION DE DIRECCION</t>
  </si>
  <si>
    <t>OTROS GASTOS PERSONALES - PREVIO CONCEPTO DGPPN</t>
  </si>
  <si>
    <t>CONTRIBUCIONES INHERENTES A LA NOMINA SECTOR PRIVADO Y PUBLICO</t>
  </si>
  <si>
    <t>FONDOS ADMINISTRADORES DE PENSIONES PRIVADAS</t>
  </si>
  <si>
    <t>ADMINISTRADAS POR EL SECTOR PUBLICO</t>
  </si>
  <si>
    <t>ADMINISTRADORAS PUBLICAS DE APORTES PARA ACCIDENTES DE TRABAJO Y ENFERMEDADES PROFESIONALES</t>
  </si>
  <si>
    <t>IMPUESTOS Y MULTAS</t>
  </si>
  <si>
    <t>IMPUESTOS Y CONTRIBUCIONES</t>
  </si>
  <si>
    <t>IMPUESTO DE VEHICULO</t>
  </si>
  <si>
    <t>IMPUESTO PREDIAL</t>
  </si>
  <si>
    <t>OTROS IMPUESTOS</t>
  </si>
  <si>
    <t>COMPRA DE EQUIPO</t>
  </si>
  <si>
    <t>SOFTWARE</t>
  </si>
  <si>
    <t>OTRAS COMPRAS DE EQUIPOS</t>
  </si>
  <si>
    <t>MEDICAMENTOS Y PRODUCTOS FARMACÉUTICOS</t>
  </si>
  <si>
    <t>PAPELERIA, UTILES DE ESCRITORIO Y OFICINA</t>
  </si>
  <si>
    <t>PRODUCTOS DE CAFETERIA Y RESTAURANTE</t>
  </si>
  <si>
    <t>OTROS MATERIALES Y SUMINISTROS</t>
  </si>
  <si>
    <t>MANTENIMIENTO DE BIENES MUEBLES, EQUIPOS Y ENSERES</t>
  </si>
  <si>
    <t>MANTENIMIENTO EQUIPO DE NAVEGACION Y TRANSPORTE</t>
  </si>
  <si>
    <t>SERVICIO DE ASEO</t>
  </si>
  <si>
    <t>MANTENIMIENTO DE SOFTWARE</t>
  </si>
  <si>
    <t>TRANSPORTE</t>
  </si>
  <si>
    <t>ACUEDUCTO ALCANTARILLADO Y ASEO</t>
  </si>
  <si>
    <t>ENERGIA</t>
  </si>
  <si>
    <t>TELEFONIA MOVIL CELULAR</t>
  </si>
  <si>
    <t>SEGURO DE INFIDELIDAD Y RIESGOS FINANCIEROS</t>
  </si>
  <si>
    <t>SEGUROS GENERALES</t>
  </si>
  <si>
    <t>OTROS SEGUROS</t>
  </si>
  <si>
    <t>ARRENDAMIENTOS</t>
  </si>
  <si>
    <t>ARRENDAMIENTOS BIENES INMUEBLES</t>
  </si>
  <si>
    <t>VIATICOS Y GASTOS DE VIAJE</t>
  </si>
  <si>
    <t>VIATICOS Y GASTOS DE VIAJE AL EXTERIOR</t>
  </si>
  <si>
    <t>VIATICOS Y GASTOS DE VIAJE AL INTERIOR</t>
  </si>
  <si>
    <t>CAPACITACION BIENESTAR SOCIAL Y ESTIMULOS</t>
  </si>
  <si>
    <t>ELEMENTOS PARA ESTÍMULOS</t>
  </si>
  <si>
    <t>SERVICIOS DE CAPACITACION</t>
  </si>
  <si>
    <t>TRANSFERENCIAS AL SECTOR PÚBLICO</t>
  </si>
  <si>
    <t>ORDEN NACIONAL</t>
  </si>
  <si>
    <t>CUOTA DE AUDITAJE CONTRANAL</t>
  </si>
  <si>
    <t>CONCILIACIONES</t>
  </si>
  <si>
    <t>SENTENCIAS</t>
  </si>
  <si>
    <t>B</t>
  </si>
  <si>
    <t>SERVICIO DE LA DEUDA INTERNA</t>
  </si>
  <si>
    <t>AMORTIZACIÓN DEUDA PÚBLICA INTERNA</t>
  </si>
  <si>
    <t>NACIÓN</t>
  </si>
  <si>
    <t>INFRAESTRUCTURA RED VIAL PRIMARIA</t>
  </si>
  <si>
    <t>MEJORAMIENTO AUTOPISTA BOGOTA - VILLAVICENCIO</t>
  </si>
  <si>
    <t>MEJORAMIENTO ,MANTENIMIENTO DE LA CONCESIÓN CARTAGENA, BARRANQUILLA</t>
  </si>
  <si>
    <t>MEJORAMIENTO APOYO ESTATAL PROYECTO DE CONCESION RUTA DEL SOL  SECTOR III NACIONAL</t>
  </si>
  <si>
    <t>MEJORAMIENTO REHABILITACION Y MANTENIMIENTO DEL CORREDOR HONDA - PUERTO SALGAR - GIRARDOT , CUNDINAMARCA, CENTRO ORIENTE</t>
  </si>
  <si>
    <t>REHABILITACIÓN MEJORAMIENTO, OPERACIÓN Y MANTENIMIENTO DEO CORREDOR PERIMETRAL DE , CUNDINAMARCA, CENTRO ORIENTE</t>
  </si>
  <si>
    <t>MEJORAMIENTO CONSTRUCCIÓN, OPERACIÓN Y MANTENIMIENTO DE LA AUTOPISTA CONEXIÓN PACÍFICO 3, AUTOPISTAS PARA LA PROSPERIDAD, , ANTIOQUIA, OCCIDENTE</t>
  </si>
  <si>
    <t>REHABILITACIÓN MEJORAMIENTO,CONSTRUCCIÓN,MANTENIMIENTO Y OPERACIÓN DEL CORREDOR CARTAGENA-BARRANQUILLA Y CIRCUNVALAR DE LA PROSPERIDAD DEPARTAMENTOS DE ATLÁNTICO Y BOLÍVAR</t>
  </si>
  <si>
    <t>CONSTRUCCIÓN OPERACION Y MANTENIMIENTO DE LA VIA MULALO - LOBOGUERRO, DEPARTAMENTO DEL VALLE DEL CAUCA</t>
  </si>
  <si>
    <t>MEJORAMIENTO , CONSTRUCCIÓN REHABILITACIÓN MANTENIMIENTO Y OPERACIÓN CORREDOR BUCARAMANGA - BARRANCABERMEJA - YONDÓ, DEPARTAMENTOS DE ANTIOQUIA Y SANTANDER</t>
  </si>
  <si>
    <t>MEJORAMIENTO APOYO ESTATAL PROYECTO DE CONCESION RUTA DEL SOL  SECTOR I NACIONAL - PREVIO CONCEPTO DNP</t>
  </si>
  <si>
    <t>INFRAESTRUCTURA DE TRANSPORTE FÉRREO</t>
  </si>
  <si>
    <t>INFRAESTRUCTURA DE TRANSPORTE MARÍTIMO</t>
  </si>
  <si>
    <t>FORTALECIMIENTO DE LA GESTIÓN Y DIRECCIÓN DEL SECTOR TRANSPORTE</t>
  </si>
  <si>
    <t>IMPLEMENTACIÓN DEL SISTEMA INTEGRADO DE GESTIÓN Y CONTROL AGENCIA NACIONAL DE INFRAESTRUCTURA</t>
  </si>
  <si>
    <t>APOYO PARA EL DESARROLLO Y GESTIÓN INSTITUCIONAL DE LA ANI , NACIONAL</t>
  </si>
  <si>
    <t xml:space="preserve">                             TOTAL ACUMULADO (A+B+C):</t>
  </si>
  <si>
    <t xml:space="preserve"> ______________________________________</t>
  </si>
  <si>
    <t>______________________________________</t>
  </si>
  <si>
    <t xml:space="preserve"> MARÍA CLARA GARRIDO GARRIDO</t>
  </si>
  <si>
    <t>NELCY JENITH MALDONADO BALLEN</t>
  </si>
  <si>
    <t xml:space="preserve"> VICEPRESIDENTE ADTIVA Y FINANCIERA</t>
  </si>
  <si>
    <t>COORGRUPO INT. TRAB ADTIVO Y FCRO</t>
  </si>
  <si>
    <t>MIREYI VARGAS OLIVEROS</t>
  </si>
  <si>
    <t>ELSA LILIANA LIÉVANO TORRES</t>
  </si>
  <si>
    <t>EXPG3-6 CON FUNCIONES JEFE DE CONTABILIDAD</t>
  </si>
  <si>
    <t>EXPG3-6 CON FUNCIONES JEFE DE PPTO</t>
  </si>
  <si>
    <t xml:space="preserve"> EXP.G3-6 CON FUNCIONES DE TESORERA</t>
  </si>
  <si>
    <t>RESERVAS PRESUPUESTALES</t>
  </si>
  <si>
    <t>VIGENCIA: 2017</t>
  </si>
  <si>
    <t>CODIFICACION
PRESUPUESTAL
( 1 )</t>
  </si>
  <si>
    <t>DESCRIPCION 
(2)</t>
  </si>
  <si>
    <t>RESERVAS CONSTITUIDAS
(3)</t>
  </si>
  <si>
    <t>CANCELACIONES RESERVAS PRESUPUESTALES
 (4)</t>
  </si>
  <si>
    <t>RESERVAS POR PAGAR VIGENTES CONSTITUIDAS 
(5)=(3)-(4)</t>
  </si>
  <si>
    <t>TOTAL OBLIGACIONES ACUMULADAS CAUSADAS
(6)</t>
  </si>
  <si>
    <t>OBLIGACIONES
MES</t>
  </si>
  <si>
    <t>PAGOS
DEL MES</t>
  </si>
  <si>
    <t>TOTAL PAGOS
ACUMULADOS
(7)</t>
  </si>
  <si>
    <t>TELEFONO, FAX Y OTROS</t>
  </si>
  <si>
    <t>MEJORAMIENTO AUTOPISTAS DE LA MONTAÑA REGION NACIONAL</t>
  </si>
  <si>
    <t>TRANSPORTE FÉRREO</t>
  </si>
  <si>
    <t>APOYO PARA EL DESARROLLO Y GESTION INSTITUCIONAL DE LA ANI , NACIONAL</t>
  </si>
  <si>
    <t xml:space="preserve">APOYO A LA GESTION DEL ESTADO. OBRAS COMPLEMENTARIAS Y COMPRA DE PREDIOS. CONTRATOS DE CONCESION. </t>
  </si>
  <si>
    <t xml:space="preserve">                             TOTAL ACUMULADO:(A+C)=</t>
  </si>
  <si>
    <t xml:space="preserve">                  MES:              NOVIEMBRE</t>
  </si>
  <si>
    <t xml:space="preserve">                 VIGENCIA FISCAL:      2013</t>
  </si>
  <si>
    <t xml:space="preserve">          MIREYI VARGAS OLIVEROS</t>
  </si>
  <si>
    <t>JUANA CELINA CARVAJAL REYES</t>
  </si>
  <si>
    <t xml:space="preserve">          EXP.G3-6 CON FUNCIONES JEFE DE CONTABILIDAD</t>
  </si>
  <si>
    <t>ENERO</t>
  </si>
  <si>
    <t>MARZO</t>
  </si>
  <si>
    <t>ABRIL</t>
  </si>
  <si>
    <t>MAYO</t>
  </si>
  <si>
    <t>JUNIO</t>
  </si>
  <si>
    <t>EXP.G3-6 CON FUNCIONES JEFE DE CONTABILIDAD</t>
  </si>
  <si>
    <t>cdp mod 317</t>
  </si>
  <si>
    <t>cdp mod 117,217</t>
  </si>
  <si>
    <t>cdp mod 417</t>
  </si>
  <si>
    <t>COORGRUPO INT. TRAB ADTIVO Y FCRO  ( E )</t>
  </si>
  <si>
    <t xml:space="preserve"> MIREYI VARGAS OLIVEROS</t>
  </si>
  <si>
    <t xml:space="preserve"> COORGRUPO INT. TRAB ADTIVO Y FCRO (A)</t>
  </si>
  <si>
    <t xml:space="preserve"> PAGOS
 (6)
</t>
  </si>
  <si>
    <t xml:space="preserve">  MIREYI VARGAS OLIVEROS</t>
  </si>
  <si>
    <t xml:space="preserve">                                     ELSA LILIANA LIÉVANO TORRES</t>
  </si>
  <si>
    <t xml:space="preserve">                                      EXPG3-6 CON FUNCIONES JEFE DE PPTO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</si>
</sst>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1"/>
      <color rgb="FF000000"/>
      <name val="Arial"/>
      <family val="2"/>
    </font>
    <font>
      <sz val="10"/>
      <name val="Calibri"/>
      <family val="2"/>
    </font>
    <font>
      <sz val="11"/>
      <name val="Arial"/>
      <family val="2"/>
    </font>
    <font>
      <b/>
      <sz val="10"/>
      <name val="Calibri"/>
      <family val="2"/>
    </font>
    <font>
      <sz val="9"/>
      <color rgb="FF000000"/>
      <name val="Arial Narrow"/>
      <family val="2"/>
    </font>
    <font>
      <sz val="12"/>
      <color theme="1"/>
      <name val="Calibri"/>
      <family val="2"/>
    </font>
    <font>
      <sz val="12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62">
    <xf numFmtId="0" fontId="0" fillId="0" borderId="0" xfId="0" applyFont="1" applyFill="1" applyBorder="1"/>
    <xf numFmtId="0" fontId="5" fillId="2" borderId="0" xfId="0" applyFont="1" applyFill="1" applyBorder="1"/>
    <xf numFmtId="0" fontId="5" fillId="2" borderId="4" xfId="0" applyFont="1" applyFill="1" applyBorder="1"/>
    <xf numFmtId="43" fontId="5" fillId="2" borderId="0" xfId="1" applyFont="1" applyFill="1" applyBorder="1"/>
    <xf numFmtId="4" fontId="5" fillId="2" borderId="0" xfId="1" applyNumberFormat="1" applyFont="1" applyFill="1" applyBorder="1" applyAlignment="1">
      <alignment horizontal="right"/>
    </xf>
    <xf numFmtId="43" fontId="5" fillId="2" borderId="5" xfId="1" applyFont="1" applyFill="1" applyBorder="1"/>
    <xf numFmtId="0" fontId="6" fillId="2" borderId="4" xfId="0" applyFont="1" applyFill="1" applyBorder="1"/>
    <xf numFmtId="14" fontId="5" fillId="2" borderId="5" xfId="1" applyNumberFormat="1" applyFont="1" applyFill="1" applyBorder="1"/>
    <xf numFmtId="4" fontId="5" fillId="2" borderId="0" xfId="0" applyNumberFormat="1" applyFont="1" applyFill="1" applyBorder="1" applyAlignment="1">
      <alignment horizontal="right"/>
    </xf>
    <xf numFmtId="0" fontId="5" fillId="2" borderId="5" xfId="0" applyFont="1" applyFill="1" applyBorder="1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3" fontId="5" fillId="2" borderId="7" xfId="1" applyFont="1" applyFill="1" applyBorder="1" applyAlignment="1">
      <alignment horizontal="center" vertical="center" wrapText="1"/>
    </xf>
    <xf numFmtId="4" fontId="5" fillId="2" borderId="7" xfId="1" applyNumberFormat="1" applyFont="1" applyFill="1" applyBorder="1" applyAlignment="1">
      <alignment horizontal="center" vertical="center" wrapText="1"/>
    </xf>
    <xf numFmtId="43" fontId="5" fillId="2" borderId="8" xfId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left"/>
    </xf>
    <xf numFmtId="43" fontId="7" fillId="2" borderId="10" xfId="0" applyNumberFormat="1" applyFont="1" applyFill="1" applyBorder="1" applyAlignment="1">
      <alignment horizontal="center"/>
    </xf>
    <xf numFmtId="4" fontId="8" fillId="2" borderId="10" xfId="1" applyNumberFormat="1" applyFont="1" applyFill="1" applyBorder="1" applyAlignment="1">
      <alignment horizontal="right"/>
    </xf>
    <xf numFmtId="43" fontId="7" fillId="2" borderId="11" xfId="0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horizontal="left"/>
    </xf>
    <xf numFmtId="0" fontId="8" fillId="2" borderId="13" xfId="0" applyFont="1" applyFill="1" applyBorder="1"/>
    <xf numFmtId="39" fontId="8" fillId="2" borderId="13" xfId="1" applyNumberFormat="1" applyFont="1" applyFill="1" applyBorder="1" applyAlignment="1">
      <alignment horizontal="right"/>
    </xf>
    <xf numFmtId="4" fontId="8" fillId="2" borderId="13" xfId="1" applyNumberFormat="1" applyFont="1" applyFill="1" applyBorder="1" applyAlignment="1">
      <alignment horizontal="right"/>
    </xf>
    <xf numFmtId="39" fontId="8" fillId="2" borderId="14" xfId="1" applyNumberFormat="1" applyFont="1" applyFill="1" applyBorder="1" applyAlignment="1">
      <alignment horizontal="right"/>
    </xf>
    <xf numFmtId="0" fontId="8" fillId="2" borderId="15" xfId="0" applyFont="1" applyFill="1" applyBorder="1" applyAlignment="1">
      <alignment horizontal="left"/>
    </xf>
    <xf numFmtId="0" fontId="8" fillId="2" borderId="16" xfId="0" applyFont="1" applyFill="1" applyBorder="1"/>
    <xf numFmtId="39" fontId="8" fillId="2" borderId="16" xfId="1" applyNumberFormat="1" applyFont="1" applyFill="1" applyBorder="1" applyAlignment="1">
      <alignment horizontal="right"/>
    </xf>
    <xf numFmtId="39" fontId="8" fillId="2" borderId="17" xfId="1" applyNumberFormat="1" applyFont="1" applyFill="1" applyBorder="1" applyAlignment="1">
      <alignment horizontal="right"/>
    </xf>
    <xf numFmtId="0" fontId="8" fillId="2" borderId="16" xfId="0" applyFont="1" applyFill="1" applyBorder="1" applyAlignment="1">
      <alignment wrapText="1"/>
    </xf>
    <xf numFmtId="4" fontId="8" fillId="2" borderId="16" xfId="0" applyNumberFormat="1" applyFont="1" applyFill="1" applyBorder="1" applyAlignment="1">
      <alignment horizontal="right"/>
    </xf>
    <xf numFmtId="0" fontId="8" fillId="2" borderId="18" xfId="0" applyFont="1" applyFill="1" applyBorder="1" applyAlignment="1">
      <alignment horizontal="left"/>
    </xf>
    <xf numFmtId="0" fontId="8" fillId="2" borderId="19" xfId="0" applyFont="1" applyFill="1" applyBorder="1"/>
    <xf numFmtId="43" fontId="8" fillId="2" borderId="19" xfId="1" applyFont="1" applyFill="1" applyBorder="1" applyAlignment="1">
      <alignment horizontal="right"/>
    </xf>
    <xf numFmtId="4" fontId="8" fillId="2" borderId="19" xfId="1" applyNumberFormat="1" applyFont="1" applyFill="1" applyBorder="1" applyAlignment="1">
      <alignment horizontal="right"/>
    </xf>
    <xf numFmtId="39" fontId="8" fillId="2" borderId="19" xfId="1" applyNumberFormat="1" applyFont="1" applyFill="1" applyBorder="1" applyAlignment="1">
      <alignment horizontal="right"/>
    </xf>
    <xf numFmtId="39" fontId="8" fillId="2" borderId="20" xfId="1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/>
    <xf numFmtId="43" fontId="8" fillId="2" borderId="0" xfId="1" applyFont="1" applyFill="1" applyBorder="1" applyAlignment="1">
      <alignment horizontal="right"/>
    </xf>
    <xf numFmtId="4" fontId="8" fillId="2" borderId="0" xfId="0" applyNumberFormat="1" applyFont="1" applyFill="1" applyBorder="1" applyAlignment="1">
      <alignment horizontal="right"/>
    </xf>
    <xf numFmtId="39" fontId="8" fillId="2" borderId="0" xfId="1" applyNumberFormat="1" applyFont="1" applyFill="1" applyBorder="1" applyAlignment="1">
      <alignment horizontal="right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43" fontId="5" fillId="2" borderId="22" xfId="1" applyFont="1" applyFill="1" applyBorder="1" applyAlignment="1">
      <alignment horizontal="center" vertical="center" wrapText="1"/>
    </xf>
    <xf numFmtId="4" fontId="5" fillId="2" borderId="22" xfId="1" applyNumberFormat="1" applyFont="1" applyFill="1" applyBorder="1" applyAlignment="1">
      <alignment horizontal="center" vertical="center" wrapText="1"/>
    </xf>
    <xf numFmtId="43" fontId="5" fillId="2" borderId="23" xfId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left"/>
    </xf>
    <xf numFmtId="0" fontId="8" fillId="2" borderId="25" xfId="0" applyFont="1" applyFill="1" applyBorder="1"/>
    <xf numFmtId="43" fontId="8" fillId="2" borderId="25" xfId="1" applyFont="1" applyFill="1" applyBorder="1" applyAlignment="1">
      <alignment horizontal="right"/>
    </xf>
    <xf numFmtId="4" fontId="8" fillId="2" borderId="25" xfId="1" applyNumberFormat="1" applyFont="1" applyFill="1" applyBorder="1" applyAlignment="1">
      <alignment horizontal="right"/>
    </xf>
    <xf numFmtId="39" fontId="8" fillId="2" borderId="25" xfId="1" applyNumberFormat="1" applyFont="1" applyFill="1" applyBorder="1" applyAlignment="1">
      <alignment horizontal="right"/>
    </xf>
    <xf numFmtId="43" fontId="8" fillId="2" borderId="26" xfId="1" applyFont="1" applyFill="1" applyBorder="1" applyAlignment="1">
      <alignment horizontal="right"/>
    </xf>
    <xf numFmtId="4" fontId="8" fillId="2" borderId="16" xfId="1" applyNumberFormat="1" applyFont="1" applyFill="1" applyBorder="1" applyAlignment="1">
      <alignment horizontal="right"/>
    </xf>
    <xf numFmtId="0" fontId="8" fillId="2" borderId="15" xfId="0" applyFont="1" applyFill="1" applyBorder="1" applyAlignment="1">
      <alignment horizontal="left" wrapText="1"/>
    </xf>
    <xf numFmtId="39" fontId="8" fillId="2" borderId="16" xfId="1" applyNumberFormat="1" applyFont="1" applyFill="1" applyBorder="1" applyAlignment="1">
      <alignment horizontal="righ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/>
    </xf>
    <xf numFmtId="39" fontId="5" fillId="2" borderId="0" xfId="1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6" fillId="2" borderId="27" xfId="0" applyFont="1" applyFill="1" applyBorder="1"/>
    <xf numFmtId="0" fontId="5" fillId="2" borderId="28" xfId="0" applyFont="1" applyFill="1" applyBorder="1"/>
    <xf numFmtId="43" fontId="5" fillId="2" borderId="28" xfId="1" applyFont="1" applyFill="1" applyBorder="1"/>
    <xf numFmtId="4" fontId="5" fillId="2" borderId="28" xfId="1" applyNumberFormat="1" applyFont="1" applyFill="1" applyBorder="1" applyAlignment="1">
      <alignment horizontal="right"/>
    </xf>
    <xf numFmtId="43" fontId="5" fillId="2" borderId="29" xfId="1" applyFont="1" applyFill="1" applyBorder="1"/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3" fontId="5" fillId="2" borderId="10" xfId="1" applyFont="1" applyFill="1" applyBorder="1" applyAlignment="1">
      <alignment horizontal="center" vertical="center" wrapText="1"/>
    </xf>
    <xf numFmtId="4" fontId="5" fillId="2" borderId="10" xfId="1" applyNumberFormat="1" applyFont="1" applyFill="1" applyBorder="1" applyAlignment="1">
      <alignment horizontal="center" vertical="center" wrapText="1"/>
    </xf>
    <xf numFmtId="43" fontId="5" fillId="2" borderId="11" xfId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wrapText="1"/>
    </xf>
    <xf numFmtId="0" fontId="8" fillId="2" borderId="16" xfId="0" applyFont="1" applyFill="1" applyBorder="1" applyAlignment="1">
      <alignment horizontal="left" wrapText="1"/>
    </xf>
    <xf numFmtId="0" fontId="8" fillId="2" borderId="19" xfId="0" applyFont="1" applyFill="1" applyBorder="1" applyAlignment="1">
      <alignment wrapText="1"/>
    </xf>
    <xf numFmtId="4" fontId="8" fillId="2" borderId="19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left" wrapText="1"/>
    </xf>
    <xf numFmtId="0" fontId="8" fillId="2" borderId="13" xfId="0" applyFont="1" applyFill="1" applyBorder="1" applyAlignment="1">
      <alignment wrapText="1"/>
    </xf>
    <xf numFmtId="39" fontId="8" fillId="2" borderId="17" xfId="1" applyNumberFormat="1" applyFont="1" applyFill="1" applyBorder="1" applyAlignment="1">
      <alignment horizontal="right" wrapText="1"/>
    </xf>
    <xf numFmtId="4" fontId="8" fillId="2" borderId="16" xfId="1" applyNumberFormat="1" applyFont="1" applyFill="1" applyBorder="1" applyAlignment="1">
      <alignment horizontal="right" wrapText="1"/>
    </xf>
    <xf numFmtId="4" fontId="8" fillId="2" borderId="16" xfId="0" applyNumberFormat="1" applyFont="1" applyFill="1" applyBorder="1" applyAlignment="1">
      <alignment horizontal="right" wrapText="1"/>
    </xf>
    <xf numFmtId="0" fontId="8" fillId="2" borderId="33" xfId="0" applyFont="1" applyFill="1" applyBorder="1" applyAlignment="1">
      <alignment horizontal="left" wrapText="1"/>
    </xf>
    <xf numFmtId="0" fontId="8" fillId="2" borderId="34" xfId="0" applyFont="1" applyFill="1" applyBorder="1" applyAlignment="1">
      <alignment wrapText="1"/>
    </xf>
    <xf numFmtId="39" fontId="8" fillId="2" borderId="34" xfId="1" applyNumberFormat="1" applyFont="1" applyFill="1" applyBorder="1" applyAlignment="1">
      <alignment horizontal="right" wrapText="1"/>
    </xf>
    <xf numFmtId="4" fontId="8" fillId="2" borderId="34" xfId="0" applyNumberFormat="1" applyFont="1" applyFill="1" applyBorder="1" applyAlignment="1">
      <alignment horizontal="right" wrapText="1"/>
    </xf>
    <xf numFmtId="39" fontId="8" fillId="2" borderId="35" xfId="1" applyNumberFormat="1" applyFont="1" applyFill="1" applyBorder="1" applyAlignment="1">
      <alignment horizontal="right" wrapText="1"/>
    </xf>
    <xf numFmtId="0" fontId="7" fillId="2" borderId="21" xfId="0" applyFont="1" applyFill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39" fontId="7" fillId="2" borderId="36" xfId="1" applyNumberFormat="1" applyFont="1" applyFill="1" applyBorder="1" applyAlignment="1">
      <alignment horizontal="right"/>
    </xf>
    <xf numFmtId="4" fontId="7" fillId="2" borderId="36" xfId="1" applyNumberFormat="1" applyFont="1" applyFill="1" applyBorder="1" applyAlignment="1">
      <alignment horizontal="right"/>
    </xf>
    <xf numFmtId="0" fontId="9" fillId="2" borderId="4" xfId="0" applyFont="1" applyFill="1" applyBorder="1"/>
    <xf numFmtId="0" fontId="9" fillId="2" borderId="0" xfId="0" applyFont="1" applyFill="1" applyBorder="1"/>
    <xf numFmtId="43" fontId="9" fillId="2" borderId="0" xfId="1" applyFont="1" applyFill="1" applyBorder="1"/>
    <xf numFmtId="43" fontId="9" fillId="2" borderId="5" xfId="1" applyFont="1" applyFill="1" applyBorder="1"/>
    <xf numFmtId="0" fontId="10" fillId="2" borderId="4" xfId="0" applyFont="1" applyFill="1" applyBorder="1"/>
    <xf numFmtId="0" fontId="10" fillId="2" borderId="0" xfId="0" applyFont="1" applyFill="1" applyBorder="1"/>
    <xf numFmtId="0" fontId="10" fillId="2" borderId="5" xfId="0" applyFont="1" applyFill="1" applyBorder="1"/>
    <xf numFmtId="39" fontId="9" fillId="2" borderId="0" xfId="0" applyNumberFormat="1" applyFont="1" applyFill="1" applyBorder="1"/>
    <xf numFmtId="43" fontId="10" fillId="2" borderId="0" xfId="1" applyFont="1" applyFill="1" applyBorder="1"/>
    <xf numFmtId="4" fontId="10" fillId="2" borderId="0" xfId="1" applyNumberFormat="1" applyFont="1" applyFill="1" applyBorder="1" applyAlignment="1">
      <alignment horizontal="right"/>
    </xf>
    <xf numFmtId="0" fontId="9" fillId="2" borderId="5" xfId="0" applyFont="1" applyFill="1" applyBorder="1"/>
    <xf numFmtId="43" fontId="6" fillId="2" borderId="0" xfId="1" applyFont="1" applyFill="1" applyBorder="1"/>
    <xf numFmtId="0" fontId="5" fillId="2" borderId="27" xfId="0" applyFont="1" applyFill="1" applyBorder="1"/>
    <xf numFmtId="0" fontId="5" fillId="2" borderId="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7" fillId="2" borderId="21" xfId="0" applyFont="1" applyFill="1" applyBorder="1"/>
    <xf numFmtId="0" fontId="7" fillId="2" borderId="22" xfId="0" applyFont="1" applyFill="1" applyBorder="1"/>
    <xf numFmtId="39" fontId="7" fillId="2" borderId="22" xfId="1" applyNumberFormat="1" applyFont="1" applyFill="1" applyBorder="1" applyAlignment="1">
      <alignment horizontal="right"/>
    </xf>
    <xf numFmtId="39" fontId="7" fillId="2" borderId="23" xfId="1" applyNumberFormat="1" applyFont="1" applyFill="1" applyBorder="1" applyAlignment="1">
      <alignment horizontal="right"/>
    </xf>
    <xf numFmtId="0" fontId="5" fillId="2" borderId="28" xfId="0" applyFont="1" applyFill="1" applyBorder="1" applyAlignment="1">
      <alignment wrapText="1"/>
    </xf>
    <xf numFmtId="0" fontId="6" fillId="2" borderId="1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wrapText="1"/>
    </xf>
    <xf numFmtId="43" fontId="5" fillId="2" borderId="2" xfId="1" applyFont="1" applyFill="1" applyBorder="1"/>
    <xf numFmtId="43" fontId="5" fillId="2" borderId="3" xfId="1" applyFont="1" applyFill="1" applyBorder="1"/>
    <xf numFmtId="0" fontId="7" fillId="2" borderId="22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left" wrapText="1"/>
    </xf>
    <xf numFmtId="0" fontId="6" fillId="2" borderId="0" xfId="0" applyFont="1" applyFill="1" applyBorder="1"/>
    <xf numFmtId="4" fontId="11" fillId="2" borderId="13" xfId="0" applyNumberFormat="1" applyFont="1" applyFill="1" applyBorder="1" applyAlignment="1">
      <alignment horizontal="right" vertical="center" wrapText="1" readingOrder="1"/>
    </xf>
    <xf numFmtId="4" fontId="11" fillId="2" borderId="14" xfId="0" applyNumberFormat="1" applyFont="1" applyFill="1" applyBorder="1" applyAlignment="1">
      <alignment horizontal="right" vertical="center" wrapText="1" readingOrder="1"/>
    </xf>
    <xf numFmtId="4" fontId="11" fillId="2" borderId="16" xfId="0" applyNumberFormat="1" applyFont="1" applyFill="1" applyBorder="1" applyAlignment="1">
      <alignment horizontal="right" vertical="center" wrapText="1" readingOrder="1"/>
    </xf>
    <xf numFmtId="4" fontId="11" fillId="2" borderId="17" xfId="0" applyNumberFormat="1" applyFont="1" applyFill="1" applyBorder="1" applyAlignment="1">
      <alignment horizontal="right" vertical="center" wrapText="1" readingOrder="1"/>
    </xf>
    <xf numFmtId="4" fontId="12" fillId="2" borderId="16" xfId="0" applyNumberFormat="1" applyFont="1" applyFill="1" applyBorder="1" applyAlignment="1">
      <alignment horizontal="right" vertical="center" wrapText="1" readingOrder="1"/>
    </xf>
    <xf numFmtId="4" fontId="12" fillId="2" borderId="17" xfId="0" applyNumberFormat="1" applyFont="1" applyFill="1" applyBorder="1" applyAlignment="1">
      <alignment horizontal="right" vertical="center" wrapText="1" readingOrder="1"/>
    </xf>
    <xf numFmtId="4" fontId="13" fillId="2" borderId="16" xfId="0" applyNumberFormat="1" applyFont="1" applyFill="1" applyBorder="1" applyAlignment="1">
      <alignment horizontal="right" vertical="center" wrapText="1" readingOrder="1"/>
    </xf>
    <xf numFmtId="4" fontId="11" fillId="2" borderId="19" xfId="0" applyNumberFormat="1" applyFont="1" applyFill="1" applyBorder="1" applyAlignment="1">
      <alignment horizontal="right" vertical="center" wrapText="1" readingOrder="1"/>
    </xf>
    <xf numFmtId="4" fontId="11" fillId="2" borderId="20" xfId="0" applyNumberFormat="1" applyFont="1" applyFill="1" applyBorder="1" applyAlignment="1">
      <alignment horizontal="right" vertical="center" wrapText="1" readingOrder="1"/>
    </xf>
    <xf numFmtId="4" fontId="11" fillId="2" borderId="0" xfId="0" applyNumberFormat="1" applyFont="1" applyFill="1" applyBorder="1" applyAlignment="1">
      <alignment horizontal="right" vertical="center" wrapText="1" readingOrder="1"/>
    </xf>
    <xf numFmtId="0" fontId="11" fillId="2" borderId="0" xfId="0" applyNumberFormat="1" applyFont="1" applyFill="1" applyBorder="1" applyAlignment="1">
      <alignment horizontal="right" vertical="center" wrapText="1" readingOrder="1"/>
    </xf>
    <xf numFmtId="4" fontId="14" fillId="2" borderId="0" xfId="0" applyNumberFormat="1" applyFont="1" applyFill="1" applyBorder="1" applyAlignment="1">
      <alignment vertical="top" wrapText="1" readingOrder="1"/>
    </xf>
    <xf numFmtId="0" fontId="6" fillId="2" borderId="6" xfId="0" applyFont="1" applyFill="1" applyBorder="1"/>
    <xf numFmtId="0" fontId="5" fillId="2" borderId="7" xfId="0" applyFont="1" applyFill="1" applyBorder="1"/>
    <xf numFmtId="0" fontId="5" fillId="2" borderId="7" xfId="0" applyFont="1" applyFill="1" applyBorder="1" applyAlignment="1">
      <alignment wrapText="1"/>
    </xf>
    <xf numFmtId="43" fontId="5" fillId="2" borderId="7" xfId="1" applyFont="1" applyFill="1" applyBorder="1"/>
    <xf numFmtId="43" fontId="5" fillId="2" borderId="8" xfId="1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43" fontId="5" fillId="2" borderId="31" xfId="1" applyFont="1" applyFill="1" applyBorder="1" applyAlignment="1">
      <alignment horizontal="center" vertical="center" wrapText="1"/>
    </xf>
    <xf numFmtId="43" fontId="5" fillId="2" borderId="32" xfId="1" applyFont="1" applyFill="1" applyBorder="1" applyAlignment="1">
      <alignment horizontal="center" vertical="center" wrapText="1"/>
    </xf>
    <xf numFmtId="4" fontId="11" fillId="2" borderId="25" xfId="0" applyNumberFormat="1" applyFont="1" applyFill="1" applyBorder="1" applyAlignment="1">
      <alignment horizontal="right" vertical="center" wrapText="1" readingOrder="1"/>
    </xf>
    <xf numFmtId="4" fontId="11" fillId="2" borderId="26" xfId="0" applyNumberFormat="1" applyFont="1" applyFill="1" applyBorder="1" applyAlignment="1">
      <alignment horizontal="right" vertical="center" wrapText="1" readingOrder="1"/>
    </xf>
    <xf numFmtId="0" fontId="8" fillId="2" borderId="33" xfId="0" applyFont="1" applyFill="1" applyBorder="1" applyAlignment="1">
      <alignment horizontal="left"/>
    </xf>
    <xf numFmtId="0" fontId="8" fillId="2" borderId="34" xfId="0" applyFont="1" applyFill="1" applyBorder="1"/>
    <xf numFmtId="39" fontId="8" fillId="2" borderId="34" xfId="1" applyNumberFormat="1" applyFont="1" applyFill="1" applyBorder="1" applyAlignment="1">
      <alignment horizontal="right"/>
    </xf>
    <xf numFmtId="39" fontId="8" fillId="2" borderId="35" xfId="1" applyNumberFormat="1" applyFont="1" applyFill="1" applyBorder="1" applyAlignment="1">
      <alignment horizontal="right"/>
    </xf>
    <xf numFmtId="0" fontId="7" fillId="2" borderId="22" xfId="0" applyFont="1" applyFill="1" applyBorder="1" applyAlignment="1">
      <alignment wrapText="1"/>
    </xf>
    <xf numFmtId="0" fontId="15" fillId="2" borderId="0" xfId="0" applyFont="1" applyFill="1" applyBorder="1"/>
    <xf numFmtId="0" fontId="15" fillId="2" borderId="0" xfId="0" applyFont="1" applyFill="1" applyBorder="1" applyAlignment="1">
      <alignment wrapText="1"/>
    </xf>
    <xf numFmtId="43" fontId="15" fillId="2" borderId="0" xfId="1" applyFont="1" applyFill="1" applyBorder="1"/>
    <xf numFmtId="39" fontId="7" fillId="2" borderId="21" xfId="1" applyNumberFormat="1" applyFont="1" applyFill="1" applyBorder="1" applyAlignment="1">
      <alignment horizontal="right"/>
    </xf>
    <xf numFmtId="0" fontId="5" fillId="2" borderId="1" xfId="0" applyFont="1" applyFill="1" applyBorder="1"/>
    <xf numFmtId="43" fontId="15" fillId="2" borderId="2" xfId="1" applyFont="1" applyFill="1" applyBorder="1"/>
    <xf numFmtId="39" fontId="5" fillId="2" borderId="0" xfId="0" applyNumberFormat="1" applyFont="1" applyFill="1" applyBorder="1"/>
    <xf numFmtId="0" fontId="6" fillId="2" borderId="0" xfId="0" applyFont="1" applyFill="1" applyBorder="1" applyAlignment="1">
      <alignment wrapText="1"/>
    </xf>
    <xf numFmtId="43" fontId="15" fillId="2" borderId="5" xfId="1" applyFont="1" applyFill="1" applyBorder="1"/>
    <xf numFmtId="0" fontId="16" fillId="2" borderId="0" xfId="0" applyFont="1" applyFill="1" applyBorder="1"/>
    <xf numFmtId="0" fontId="6" fillId="2" borderId="28" xfId="0" applyFont="1" applyFill="1" applyBorder="1" applyAlignment="1">
      <alignment wrapText="1"/>
    </xf>
    <xf numFmtId="43" fontId="6" fillId="2" borderId="28" xfId="1" applyFont="1" applyFill="1" applyBorder="1"/>
    <xf numFmtId="43" fontId="17" fillId="2" borderId="0" xfId="1" applyFont="1" applyFill="1" applyBorder="1"/>
    <xf numFmtId="39" fontId="15" fillId="2" borderId="28" xfId="0" applyNumberFormat="1" applyFont="1" applyFill="1" applyBorder="1" applyAlignment="1">
      <alignment wrapText="1"/>
    </xf>
    <xf numFmtId="43" fontId="17" fillId="2" borderId="28" xfId="1" applyFont="1" applyFill="1" applyBorder="1"/>
    <xf numFmtId="0" fontId="15" fillId="2" borderId="28" xfId="0" applyFont="1" applyFill="1" applyBorder="1"/>
    <xf numFmtId="43" fontId="15" fillId="2" borderId="28" xfId="1" applyFont="1" applyFill="1" applyBorder="1"/>
    <xf numFmtId="4" fontId="18" fillId="2" borderId="0" xfId="0" applyNumberFormat="1" applyFont="1" applyFill="1" applyBorder="1" applyAlignment="1">
      <alignment horizontal="right" vertical="center" wrapText="1" readingOrder="1"/>
    </xf>
    <xf numFmtId="4" fontId="5" fillId="2" borderId="0" xfId="0" applyNumberFormat="1" applyFont="1" applyFill="1" applyBorder="1"/>
    <xf numFmtId="4" fontId="5" fillId="2" borderId="2" xfId="0" applyNumberFormat="1" applyFont="1" applyFill="1" applyBorder="1"/>
    <xf numFmtId="4" fontId="5" fillId="2" borderId="28" xfId="0" applyNumberFormat="1" applyFont="1" applyFill="1" applyBorder="1"/>
    <xf numFmtId="0" fontId="15" fillId="2" borderId="21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43" fontId="15" fillId="2" borderId="22" xfId="1" applyFont="1" applyFill="1" applyBorder="1" applyAlignment="1">
      <alignment horizontal="center" vertical="center" wrapText="1"/>
    </xf>
    <xf numFmtId="4" fontId="15" fillId="2" borderId="22" xfId="1" applyNumberFormat="1" applyFont="1" applyFill="1" applyBorder="1" applyAlignment="1">
      <alignment horizontal="center" vertical="center" wrapText="1"/>
    </xf>
    <xf numFmtId="43" fontId="15" fillId="2" borderId="23" xfId="1" applyFont="1" applyFill="1" applyBorder="1" applyAlignment="1">
      <alignment horizontal="center" vertical="center" wrapText="1"/>
    </xf>
    <xf numFmtId="43" fontId="7" fillId="2" borderId="22" xfId="0" applyNumberFormat="1" applyFont="1" applyFill="1" applyBorder="1" applyAlignment="1">
      <alignment horizontal="right"/>
    </xf>
    <xf numFmtId="4" fontId="7" fillId="2" borderId="22" xfId="0" applyNumberFormat="1" applyFont="1" applyFill="1" applyBorder="1" applyAlignment="1">
      <alignment horizontal="right"/>
    </xf>
    <xf numFmtId="0" fontId="7" fillId="2" borderId="22" xfId="0" applyFont="1" applyFill="1" applyBorder="1" applyAlignment="1">
      <alignment horizontal="right"/>
    </xf>
    <xf numFmtId="9" fontId="5" fillId="2" borderId="0" xfId="2" applyFont="1" applyFill="1" applyBorder="1"/>
    <xf numFmtId="4" fontId="8" fillId="2" borderId="26" xfId="1" applyNumberFormat="1" applyFont="1" applyFill="1" applyBorder="1" applyAlignment="1">
      <alignment horizontal="right"/>
    </xf>
    <xf numFmtId="43" fontId="8" fillId="2" borderId="16" xfId="1" applyFont="1" applyFill="1" applyBorder="1" applyAlignment="1">
      <alignment horizontal="right"/>
    </xf>
    <xf numFmtId="4" fontId="8" fillId="2" borderId="17" xfId="1" applyNumberFormat="1" applyFont="1" applyFill="1" applyBorder="1" applyAlignment="1">
      <alignment horizontal="right"/>
    </xf>
    <xf numFmtId="39" fontId="19" fillId="2" borderId="16" xfId="1" applyNumberFormat="1" applyFont="1" applyFill="1" applyBorder="1" applyAlignment="1">
      <alignment horizontal="right"/>
    </xf>
    <xf numFmtId="0" fontId="8" fillId="2" borderId="16" xfId="0" applyFont="1" applyFill="1" applyBorder="1" applyAlignment="1">
      <alignment horizontal="right"/>
    </xf>
    <xf numFmtId="43" fontId="7" fillId="2" borderId="21" xfId="1" applyFont="1" applyFill="1" applyBorder="1"/>
    <xf numFmtId="43" fontId="7" fillId="2" borderId="22" xfId="1" applyFont="1" applyFill="1" applyBorder="1" applyAlignment="1">
      <alignment horizontal="right"/>
    </xf>
    <xf numFmtId="4" fontId="7" fillId="2" borderId="22" xfId="1" applyNumberFormat="1" applyFont="1" applyFill="1" applyBorder="1" applyAlignment="1">
      <alignment horizontal="right"/>
    </xf>
    <xf numFmtId="4" fontId="7" fillId="2" borderId="23" xfId="1" applyNumberFormat="1" applyFont="1" applyFill="1" applyBorder="1" applyAlignment="1">
      <alignment horizontal="right"/>
    </xf>
    <xf numFmtId="43" fontId="8" fillId="2" borderId="13" xfId="1" applyFont="1" applyFill="1" applyBorder="1" applyAlignment="1">
      <alignment horizontal="right"/>
    </xf>
    <xf numFmtId="4" fontId="8" fillId="2" borderId="14" xfId="1" applyNumberFormat="1" applyFont="1" applyFill="1" applyBorder="1" applyAlignment="1">
      <alignment horizontal="right"/>
    </xf>
    <xf numFmtId="4" fontId="8" fillId="2" borderId="20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43" fontId="5" fillId="2" borderId="0" xfId="1" applyFont="1" applyFill="1" applyBorder="1" applyAlignment="1">
      <alignment horizontal="right"/>
    </xf>
    <xf numFmtId="43" fontId="5" fillId="2" borderId="0" xfId="0" applyNumberFormat="1" applyFont="1" applyFill="1" applyBorder="1"/>
    <xf numFmtId="43" fontId="8" fillId="2" borderId="13" xfId="1" applyFont="1" applyFill="1" applyBorder="1" applyAlignment="1">
      <alignment horizontal="right" wrapText="1"/>
    </xf>
    <xf numFmtId="39" fontId="8" fillId="2" borderId="13" xfId="1" applyNumberFormat="1" applyFont="1" applyFill="1" applyBorder="1" applyAlignment="1">
      <alignment horizontal="right" wrapText="1"/>
    </xf>
    <xf numFmtId="43" fontId="8" fillId="2" borderId="16" xfId="1" applyFont="1" applyFill="1" applyBorder="1" applyAlignment="1">
      <alignment horizontal="right" wrapText="1"/>
    </xf>
    <xf numFmtId="39" fontId="5" fillId="2" borderId="0" xfId="0" applyNumberFormat="1" applyFont="1" applyFill="1" applyBorder="1" applyAlignment="1">
      <alignment wrapText="1"/>
    </xf>
    <xf numFmtId="39" fontId="19" fillId="2" borderId="17" xfId="1" applyNumberFormat="1" applyFont="1" applyFill="1" applyBorder="1" applyAlignment="1">
      <alignment horizontal="right"/>
    </xf>
    <xf numFmtId="4" fontId="8" fillId="2" borderId="13" xfId="1" applyNumberFormat="1" applyFont="1" applyFill="1" applyBorder="1" applyAlignment="1">
      <alignment horizontal="right" wrapText="1"/>
    </xf>
    <xf numFmtId="4" fontId="8" fillId="2" borderId="14" xfId="1" applyNumberFormat="1" applyFont="1" applyFill="1" applyBorder="1" applyAlignment="1">
      <alignment horizontal="right" wrapText="1"/>
    </xf>
    <xf numFmtId="43" fontId="8" fillId="2" borderId="34" xfId="1" applyFont="1" applyFill="1" applyBorder="1" applyAlignment="1">
      <alignment horizontal="right" wrapText="1"/>
    </xf>
    <xf numFmtId="4" fontId="8" fillId="2" borderId="34" xfId="1" applyNumberFormat="1" applyFont="1" applyFill="1" applyBorder="1" applyAlignment="1">
      <alignment horizontal="right"/>
    </xf>
    <xf numFmtId="43" fontId="7" fillId="2" borderId="22" xfId="1" applyFont="1" applyFill="1" applyBorder="1"/>
    <xf numFmtId="43" fontId="7" fillId="2" borderId="36" xfId="1" applyFont="1" applyFill="1" applyBorder="1"/>
    <xf numFmtId="4" fontId="5" fillId="2" borderId="2" xfId="1" applyNumberFormat="1" applyFont="1" applyFill="1" applyBorder="1" applyAlignment="1">
      <alignment horizontal="right"/>
    </xf>
    <xf numFmtId="43" fontId="10" fillId="2" borderId="5" xfId="1" applyFont="1" applyFill="1" applyBorder="1"/>
    <xf numFmtId="0" fontId="17" fillId="2" borderId="0" xfId="0" applyFont="1" applyFill="1" applyBorder="1"/>
    <xf numFmtId="43" fontId="17" fillId="2" borderId="5" xfId="1" applyFont="1" applyFill="1" applyBorder="1"/>
    <xf numFmtId="4" fontId="15" fillId="2" borderId="28" xfId="0" applyNumberFormat="1" applyFont="1" applyFill="1" applyBorder="1"/>
    <xf numFmtId="43" fontId="15" fillId="2" borderId="29" xfId="1" applyFont="1" applyFill="1" applyBorder="1"/>
    <xf numFmtId="43" fontId="8" fillId="2" borderId="0" xfId="1" applyFont="1" applyFill="1" applyBorder="1"/>
    <xf numFmtId="39" fontId="8" fillId="2" borderId="0" xfId="0" applyNumberFormat="1" applyFont="1" applyFill="1" applyBorder="1"/>
    <xf numFmtId="0" fontId="7" fillId="2" borderId="0" xfId="0" applyFont="1" applyFill="1" applyBorder="1" applyAlignment="1">
      <alignment wrapText="1"/>
    </xf>
    <xf numFmtId="43" fontId="7" fillId="2" borderId="0" xfId="1" applyFont="1" applyFill="1" applyBorder="1"/>
    <xf numFmtId="0" fontId="17" fillId="2" borderId="0" xfId="0" applyFont="1" applyFill="1" applyBorder="1" applyAlignment="1">
      <alignment wrapText="1"/>
    </xf>
    <xf numFmtId="0" fontId="20" fillId="2" borderId="0" xfId="0" applyFont="1" applyFill="1" applyBorder="1"/>
    <xf numFmtId="0" fontId="17" fillId="2" borderId="28" xfId="0" applyFont="1" applyFill="1" applyBorder="1" applyAlignment="1">
      <alignment wrapText="1"/>
    </xf>
    <xf numFmtId="4" fontId="8" fillId="2" borderId="17" xfId="0" applyNumberFormat="1" applyFont="1" applyFill="1" applyBorder="1" applyAlignment="1">
      <alignment horizontal="right"/>
    </xf>
    <xf numFmtId="4" fontId="8" fillId="2" borderId="20" xfId="0" applyNumberFormat="1" applyFont="1" applyFill="1" applyBorder="1" applyAlignment="1">
      <alignment horizontal="right"/>
    </xf>
    <xf numFmtId="0" fontId="7" fillId="2" borderId="30" xfId="0" applyFont="1" applyFill="1" applyBorder="1"/>
    <xf numFmtId="0" fontId="7" fillId="2" borderId="31" xfId="0" applyFont="1" applyFill="1" applyBorder="1"/>
    <xf numFmtId="39" fontId="7" fillId="2" borderId="31" xfId="1" applyNumberFormat="1" applyFont="1" applyFill="1" applyBorder="1" applyAlignment="1">
      <alignment horizontal="right"/>
    </xf>
    <xf numFmtId="39" fontId="7" fillId="2" borderId="32" xfId="1" applyNumberFormat="1" applyFont="1" applyFill="1" applyBorder="1" applyAlignment="1">
      <alignment horizontal="right"/>
    </xf>
    <xf numFmtId="39" fontId="8" fillId="2" borderId="26" xfId="1" applyNumberFormat="1" applyFont="1" applyFill="1" applyBorder="1" applyAlignment="1">
      <alignment horizontal="right"/>
    </xf>
    <xf numFmtId="43" fontId="5" fillId="2" borderId="36" xfId="1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4" fontId="5" fillId="2" borderId="36" xfId="1" applyNumberFormat="1" applyFont="1" applyFill="1" applyBorder="1" applyAlignment="1">
      <alignment horizontal="center" vertical="center" wrapText="1"/>
    </xf>
    <xf numFmtId="43" fontId="7" fillId="2" borderId="23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39" fontId="8" fillId="2" borderId="5" xfId="1" applyNumberFormat="1" applyFont="1" applyFill="1" applyBorder="1" applyAlignment="1">
      <alignment horizontal="right"/>
    </xf>
    <xf numFmtId="0" fontId="7" fillId="2" borderId="21" xfId="0" applyFont="1" applyFill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7" fillId="2" borderId="21" xfId="0" applyFont="1" applyFill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43" fontId="5" fillId="2" borderId="5" xfId="1" applyFont="1" applyFill="1" applyBorder="1" applyAlignment="1">
      <alignment wrapText="1"/>
    </xf>
    <xf numFmtId="0" fontId="5" fillId="2" borderId="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left"/>
    </xf>
    <xf numFmtId="14" fontId="5" fillId="2" borderId="0" xfId="1" applyNumberFormat="1" applyFont="1" applyFill="1" applyBorder="1"/>
    <xf numFmtId="0" fontId="5" fillId="2" borderId="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7" fillId="2" borderId="21" xfId="0" applyFont="1" applyFill="1" applyBorder="1" applyAlignment="1">
      <alignment horizontal="left"/>
    </xf>
    <xf numFmtId="43" fontId="21" fillId="2" borderId="0" xfId="1" applyFont="1" applyFill="1" applyBorder="1"/>
    <xf numFmtId="43" fontId="21" fillId="2" borderId="28" xfId="1" applyFont="1" applyFill="1" applyBorder="1"/>
    <xf numFmtId="43" fontId="21" fillId="2" borderId="2" xfId="1" applyFont="1" applyFill="1" applyBorder="1"/>
    <xf numFmtId="43" fontId="21" fillId="2" borderId="22" xfId="1" applyFont="1" applyFill="1" applyBorder="1" applyAlignment="1">
      <alignment horizontal="center" vertical="center" wrapText="1"/>
    </xf>
    <xf numFmtId="39" fontId="23" fillId="2" borderId="22" xfId="1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 vertical="center" wrapText="1" readingOrder="1"/>
    </xf>
    <xf numFmtId="4" fontId="12" fillId="2" borderId="19" xfId="0" applyNumberFormat="1" applyFont="1" applyFill="1" applyBorder="1" applyAlignment="1">
      <alignment horizontal="right" vertical="center" wrapText="1" readingOrder="1"/>
    </xf>
    <xf numFmtId="4" fontId="12" fillId="2" borderId="0" xfId="0" applyNumberFormat="1" applyFont="1" applyFill="1" applyBorder="1" applyAlignment="1">
      <alignment horizontal="right" vertical="center" wrapText="1" readingOrder="1"/>
    </xf>
    <xf numFmtId="4" fontId="24" fillId="2" borderId="0" xfId="0" applyNumberFormat="1" applyFont="1" applyFill="1" applyBorder="1" applyAlignment="1">
      <alignment vertical="top" wrapText="1" readingOrder="1"/>
    </xf>
    <xf numFmtId="43" fontId="21" fillId="2" borderId="7" xfId="1" applyFont="1" applyFill="1" applyBorder="1"/>
    <xf numFmtId="43" fontId="21" fillId="2" borderId="31" xfId="1" applyFont="1" applyFill="1" applyBorder="1" applyAlignment="1">
      <alignment horizontal="center" vertical="center" wrapText="1"/>
    </xf>
    <xf numFmtId="4" fontId="12" fillId="2" borderId="25" xfId="0" applyNumberFormat="1" applyFont="1" applyFill="1" applyBorder="1" applyAlignment="1">
      <alignment horizontal="right" vertical="center" wrapText="1" readingOrder="1"/>
    </xf>
    <xf numFmtId="39" fontId="19" fillId="2" borderId="0" xfId="1" applyNumberFormat="1" applyFont="1" applyFill="1" applyBorder="1" applyAlignment="1">
      <alignment horizontal="right"/>
    </xf>
    <xf numFmtId="39" fontId="19" fillId="2" borderId="13" xfId="1" applyNumberFormat="1" applyFont="1" applyFill="1" applyBorder="1" applyAlignment="1">
      <alignment horizontal="right"/>
    </xf>
    <xf numFmtId="39" fontId="19" fillId="2" borderId="34" xfId="1" applyNumberFormat="1" applyFont="1" applyFill="1" applyBorder="1" applyAlignment="1">
      <alignment horizontal="right"/>
    </xf>
    <xf numFmtId="39" fontId="19" fillId="2" borderId="19" xfId="1" applyNumberFormat="1" applyFont="1" applyFill="1" applyBorder="1" applyAlignment="1">
      <alignment horizontal="right"/>
    </xf>
    <xf numFmtId="0" fontId="19" fillId="2" borderId="15" xfId="0" applyFont="1" applyFill="1" applyBorder="1" applyAlignment="1">
      <alignment horizontal="left"/>
    </xf>
    <xf numFmtId="0" fontId="19" fillId="2" borderId="16" xfId="0" applyFont="1" applyFill="1" applyBorder="1"/>
    <xf numFmtId="0" fontId="19" fillId="2" borderId="16" xfId="0" applyFont="1" applyFill="1" applyBorder="1" applyAlignment="1">
      <alignment wrapText="1"/>
    </xf>
    <xf numFmtId="0" fontId="21" fillId="2" borderId="0" xfId="0" applyFont="1" applyFill="1" applyBorder="1"/>
    <xf numFmtId="4" fontId="21" fillId="2" borderId="0" xfId="0" applyNumberFormat="1" applyFont="1" applyFill="1" applyBorder="1"/>
    <xf numFmtId="43" fontId="25" fillId="2" borderId="0" xfId="1" applyFont="1" applyFill="1" applyBorder="1"/>
    <xf numFmtId="39" fontId="23" fillId="2" borderId="21" xfId="1" applyNumberFormat="1" applyFont="1" applyFill="1" applyBorder="1" applyAlignment="1">
      <alignment horizontal="right"/>
    </xf>
    <xf numFmtId="0" fontId="5" fillId="0" borderId="1" xfId="0" applyFont="1" applyFill="1" applyBorder="1"/>
    <xf numFmtId="0" fontId="5" fillId="0" borderId="2" xfId="0" applyFont="1" applyFill="1" applyBorder="1"/>
    <xf numFmtId="0" fontId="5" fillId="0" borderId="2" xfId="0" applyFont="1" applyFill="1" applyBorder="1" applyAlignment="1">
      <alignment wrapText="1"/>
    </xf>
    <xf numFmtId="43" fontId="5" fillId="0" borderId="2" xfId="1" applyFont="1" applyFill="1" applyBorder="1"/>
    <xf numFmtId="43" fontId="15" fillId="0" borderId="2" xfId="1" applyFont="1" applyFill="1" applyBorder="1"/>
    <xf numFmtId="43" fontId="5" fillId="0" borderId="3" xfId="1" applyFont="1" applyFill="1" applyBorder="1"/>
    <xf numFmtId="0" fontId="5" fillId="0" borderId="4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43" fontId="5" fillId="0" borderId="0" xfId="1" applyFont="1" applyFill="1" applyBorder="1"/>
    <xf numFmtId="43" fontId="15" fillId="0" borderId="0" xfId="1" applyFont="1" applyFill="1" applyBorder="1"/>
    <xf numFmtId="43" fontId="5" fillId="0" borderId="5" xfId="1" applyFont="1" applyFill="1" applyBorder="1"/>
    <xf numFmtId="39" fontId="5" fillId="0" borderId="0" xfId="0" applyNumberFormat="1" applyFont="1" applyFill="1" applyBorder="1"/>
    <xf numFmtId="0" fontId="6" fillId="0" borderId="4" xfId="0" applyFont="1" applyFill="1" applyBorder="1"/>
    <xf numFmtId="0" fontId="6" fillId="0" borderId="0" xfId="0" applyFont="1" applyFill="1" applyBorder="1" applyAlignment="1">
      <alignment wrapText="1"/>
    </xf>
    <xf numFmtId="43" fontId="6" fillId="0" borderId="0" xfId="1" applyFont="1" applyFill="1" applyBorder="1"/>
    <xf numFmtId="43" fontId="15" fillId="0" borderId="5" xfId="1" applyFont="1" applyFill="1" applyBorder="1"/>
    <xf numFmtId="43" fontId="26" fillId="2" borderId="0" xfId="1" applyFont="1" applyFill="1" applyBorder="1"/>
    <xf numFmtId="0" fontId="27" fillId="2" borderId="0" xfId="0" applyFont="1" applyFill="1" applyBorder="1"/>
    <xf numFmtId="43" fontId="22" fillId="2" borderId="0" xfId="1" applyFont="1" applyFill="1" applyBorder="1"/>
    <xf numFmtId="43" fontId="22" fillId="2" borderId="28" xfId="1" applyFont="1" applyFill="1" applyBorder="1"/>
    <xf numFmtId="0" fontId="5" fillId="0" borderId="27" xfId="0" applyFont="1" applyFill="1" applyBorder="1"/>
    <xf numFmtId="0" fontId="5" fillId="0" borderId="28" xfId="0" applyFont="1" applyFill="1" applyBorder="1"/>
    <xf numFmtId="43" fontId="5" fillId="0" borderId="28" xfId="1" applyFont="1" applyFill="1" applyBorder="1"/>
    <xf numFmtId="43" fontId="5" fillId="0" borderId="29" xfId="1" applyFont="1" applyFill="1" applyBorder="1"/>
    <xf numFmtId="43" fontId="28" fillId="2" borderId="0" xfId="1" applyFont="1" applyFill="1" applyBorder="1"/>
    <xf numFmtId="0" fontId="5" fillId="2" borderId="0" xfId="5" applyFont="1" applyFill="1" applyBorder="1"/>
    <xf numFmtId="4" fontId="5" fillId="2" borderId="0" xfId="5" applyNumberFormat="1" applyFont="1" applyFill="1" applyBorder="1"/>
    <xf numFmtId="43" fontId="5" fillId="2" borderId="0" xfId="6" applyFont="1" applyFill="1" applyBorder="1"/>
    <xf numFmtId="0" fontId="5" fillId="2" borderId="1" xfId="5" applyFont="1" applyFill="1" applyBorder="1"/>
    <xf numFmtId="0" fontId="5" fillId="2" borderId="2" xfId="5" applyFont="1" applyFill="1" applyBorder="1"/>
    <xf numFmtId="4" fontId="5" fillId="2" borderId="2" xfId="5" applyNumberFormat="1" applyFont="1" applyFill="1" applyBorder="1"/>
    <xf numFmtId="43" fontId="5" fillId="2" borderId="2" xfId="6" applyFont="1" applyFill="1" applyBorder="1"/>
    <xf numFmtId="43" fontId="5" fillId="2" borderId="3" xfId="6" applyFont="1" applyFill="1" applyBorder="1"/>
    <xf numFmtId="0" fontId="5" fillId="2" borderId="4" xfId="5" applyFont="1" applyFill="1" applyBorder="1"/>
    <xf numFmtId="43" fontId="5" fillId="2" borderId="5" xfId="6" applyFont="1" applyFill="1" applyBorder="1"/>
    <xf numFmtId="0" fontId="6" fillId="2" borderId="4" xfId="5" applyFont="1" applyFill="1" applyBorder="1"/>
    <xf numFmtId="14" fontId="5" fillId="2" borderId="5" xfId="6" applyNumberFormat="1" applyFont="1" applyFill="1" applyBorder="1"/>
    <xf numFmtId="0" fontId="5" fillId="2" borderId="27" xfId="5" applyFont="1" applyFill="1" applyBorder="1"/>
    <xf numFmtId="0" fontId="5" fillId="2" borderId="28" xfId="5" applyFont="1" applyFill="1" applyBorder="1"/>
    <xf numFmtId="4" fontId="5" fillId="2" borderId="28" xfId="5" applyNumberFormat="1" applyFont="1" applyFill="1" applyBorder="1"/>
    <xf numFmtId="43" fontId="5" fillId="2" borderId="28" xfId="6" applyFont="1" applyFill="1" applyBorder="1"/>
    <xf numFmtId="43" fontId="5" fillId="2" borderId="29" xfId="6" applyFont="1" applyFill="1" applyBorder="1"/>
    <xf numFmtId="0" fontId="15" fillId="2" borderId="21" xfId="5" applyFont="1" applyFill="1" applyBorder="1" applyAlignment="1">
      <alignment horizontal="center" vertical="center" wrapText="1"/>
    </xf>
    <xf numFmtId="0" fontId="15" fillId="2" borderId="22" xfId="5" applyFont="1" applyFill="1" applyBorder="1" applyAlignment="1">
      <alignment horizontal="center" vertical="center" wrapText="1"/>
    </xf>
    <xf numFmtId="43" fontId="15" fillId="2" borderId="22" xfId="6" applyFont="1" applyFill="1" applyBorder="1" applyAlignment="1">
      <alignment horizontal="center" vertical="center" wrapText="1"/>
    </xf>
    <xf numFmtId="4" fontId="15" fillId="2" borderId="22" xfId="6" applyNumberFormat="1" applyFont="1" applyFill="1" applyBorder="1" applyAlignment="1">
      <alignment horizontal="center" vertical="center" wrapText="1"/>
    </xf>
    <xf numFmtId="43" fontId="15" fillId="2" borderId="23" xfId="6" applyFont="1" applyFill="1" applyBorder="1" applyAlignment="1">
      <alignment horizontal="center" vertical="center" wrapText="1"/>
    </xf>
    <xf numFmtId="0" fontId="7" fillId="2" borderId="21" xfId="5" applyFont="1" applyFill="1" applyBorder="1" applyAlignment="1">
      <alignment horizontal="left"/>
    </xf>
    <xf numFmtId="0" fontId="7" fillId="2" borderId="22" xfId="5" applyFont="1" applyFill="1" applyBorder="1" applyAlignment="1">
      <alignment horizontal="center"/>
    </xf>
    <xf numFmtId="0" fontId="7" fillId="2" borderId="22" xfId="5" applyFont="1" applyFill="1" applyBorder="1" applyAlignment="1">
      <alignment horizontal="left"/>
    </xf>
    <xf numFmtId="43" fontId="7" fillId="2" borderId="22" xfId="5" applyNumberFormat="1" applyFont="1" applyFill="1" applyBorder="1" applyAlignment="1">
      <alignment horizontal="right"/>
    </xf>
    <xf numFmtId="4" fontId="7" fillId="2" borderId="22" xfId="5" applyNumberFormat="1" applyFont="1" applyFill="1" applyBorder="1" applyAlignment="1">
      <alignment horizontal="right"/>
    </xf>
    <xf numFmtId="0" fontId="7" fillId="2" borderId="22" xfId="5" applyFont="1" applyFill="1" applyBorder="1" applyAlignment="1">
      <alignment horizontal="right"/>
    </xf>
    <xf numFmtId="43" fontId="7" fillId="2" borderId="23" xfId="5" applyNumberFormat="1" applyFont="1" applyFill="1" applyBorder="1" applyAlignment="1">
      <alignment horizontal="right"/>
    </xf>
    <xf numFmtId="9" fontId="5" fillId="2" borderId="0" xfId="7" applyFont="1" applyFill="1" applyBorder="1"/>
    <xf numFmtId="0" fontId="8" fillId="2" borderId="24" xfId="5" applyFont="1" applyFill="1" applyBorder="1" applyAlignment="1">
      <alignment horizontal="left"/>
    </xf>
    <xf numFmtId="0" fontId="8" fillId="2" borderId="25" xfId="5" applyFont="1" applyFill="1" applyBorder="1"/>
    <xf numFmtId="39" fontId="8" fillId="2" borderId="25" xfId="6" applyNumberFormat="1" applyFont="1" applyFill="1" applyBorder="1" applyAlignment="1">
      <alignment horizontal="right"/>
    </xf>
    <xf numFmtId="4" fontId="8" fillId="2" borderId="25" xfId="6" applyNumberFormat="1" applyFont="1" applyFill="1" applyBorder="1" applyAlignment="1">
      <alignment horizontal="right"/>
    </xf>
    <xf numFmtId="43" fontId="8" fillId="2" borderId="25" xfId="6" applyFont="1" applyFill="1" applyBorder="1" applyAlignment="1">
      <alignment horizontal="right"/>
    </xf>
    <xf numFmtId="4" fontId="8" fillId="2" borderId="16" xfId="6" applyNumberFormat="1" applyFont="1" applyFill="1" applyBorder="1" applyAlignment="1">
      <alignment horizontal="right"/>
    </xf>
    <xf numFmtId="4" fontId="8" fillId="2" borderId="26" xfId="6" applyNumberFormat="1" applyFont="1" applyFill="1" applyBorder="1" applyAlignment="1">
      <alignment horizontal="right"/>
    </xf>
    <xf numFmtId="0" fontId="8" fillId="2" borderId="15" xfId="5" applyFont="1" applyFill="1" applyBorder="1" applyAlignment="1">
      <alignment horizontal="left"/>
    </xf>
    <xf numFmtId="0" fontId="8" fillId="2" borderId="16" xfId="5" applyFont="1" applyFill="1" applyBorder="1"/>
    <xf numFmtId="39" fontId="8" fillId="2" borderId="16" xfId="6" applyNumberFormat="1" applyFont="1" applyFill="1" applyBorder="1" applyAlignment="1">
      <alignment horizontal="right"/>
    </xf>
    <xf numFmtId="43" fontId="8" fillId="2" borderId="16" xfId="6" applyFont="1" applyFill="1" applyBorder="1" applyAlignment="1">
      <alignment horizontal="right"/>
    </xf>
    <xf numFmtId="4" fontId="8" fillId="2" borderId="17" xfId="6" applyNumberFormat="1" applyFont="1" applyFill="1" applyBorder="1" applyAlignment="1">
      <alignment horizontal="right"/>
    </xf>
    <xf numFmtId="39" fontId="19" fillId="2" borderId="16" xfId="6" applyNumberFormat="1" applyFont="1" applyFill="1" applyBorder="1" applyAlignment="1">
      <alignment horizontal="right"/>
    </xf>
    <xf numFmtId="0" fontId="8" fillId="2" borderId="16" xfId="5" applyFont="1" applyFill="1" applyBorder="1" applyAlignment="1">
      <alignment wrapText="1"/>
    </xf>
    <xf numFmtId="0" fontId="8" fillId="2" borderId="16" xfId="5" applyFont="1" applyFill="1" applyBorder="1" applyAlignment="1">
      <alignment horizontal="right"/>
    </xf>
    <xf numFmtId="43" fontId="7" fillId="2" borderId="21" xfId="6" applyFont="1" applyFill="1" applyBorder="1"/>
    <xf numFmtId="0" fontId="7" fillId="2" borderId="22" xfId="5" applyFont="1" applyFill="1" applyBorder="1"/>
    <xf numFmtId="0" fontId="7" fillId="2" borderId="22" xfId="5" applyFont="1" applyFill="1" applyBorder="1" applyAlignment="1">
      <alignment wrapText="1"/>
    </xf>
    <xf numFmtId="43" fontId="7" fillId="2" borderId="22" xfId="6" applyFont="1" applyFill="1" applyBorder="1" applyAlignment="1">
      <alignment horizontal="right"/>
    </xf>
    <xf numFmtId="4" fontId="7" fillId="2" borderId="22" xfId="6" applyNumberFormat="1" applyFont="1" applyFill="1" applyBorder="1" applyAlignment="1">
      <alignment horizontal="right"/>
    </xf>
    <xf numFmtId="39" fontId="7" fillId="2" borderId="22" xfId="6" applyNumberFormat="1" applyFont="1" applyFill="1" applyBorder="1" applyAlignment="1">
      <alignment horizontal="right"/>
    </xf>
    <xf numFmtId="4" fontId="7" fillId="2" borderId="23" xfId="6" applyNumberFormat="1" applyFont="1" applyFill="1" applyBorder="1" applyAlignment="1">
      <alignment horizontal="right"/>
    </xf>
    <xf numFmtId="0" fontId="8" fillId="2" borderId="12" xfId="5" applyFont="1" applyFill="1" applyBorder="1" applyAlignment="1">
      <alignment horizontal="left"/>
    </xf>
    <xf numFmtId="0" fontId="8" fillId="2" borderId="13" xfId="5" applyFont="1" applyFill="1" applyBorder="1"/>
    <xf numFmtId="0" fontId="8" fillId="2" borderId="13" xfId="5" applyFont="1" applyFill="1" applyBorder="1" applyAlignment="1">
      <alignment wrapText="1"/>
    </xf>
    <xf numFmtId="43" fontId="8" fillId="2" borderId="13" xfId="6" applyFont="1" applyFill="1" applyBorder="1" applyAlignment="1">
      <alignment horizontal="right"/>
    </xf>
    <xf numFmtId="4" fontId="8" fillId="2" borderId="13" xfId="6" applyNumberFormat="1" applyFont="1" applyFill="1" applyBorder="1" applyAlignment="1">
      <alignment horizontal="right"/>
    </xf>
    <xf numFmtId="39" fontId="8" fillId="2" borderId="13" xfId="6" applyNumberFormat="1" applyFont="1" applyFill="1" applyBorder="1" applyAlignment="1">
      <alignment horizontal="right"/>
    </xf>
    <xf numFmtId="4" fontId="8" fillId="2" borderId="14" xfId="6" applyNumberFormat="1" applyFont="1" applyFill="1" applyBorder="1" applyAlignment="1">
      <alignment horizontal="right"/>
    </xf>
    <xf numFmtId="0" fontId="8" fillId="2" borderId="18" xfId="5" applyFont="1" applyFill="1" applyBorder="1" applyAlignment="1">
      <alignment horizontal="left"/>
    </xf>
    <xf numFmtId="0" fontId="8" fillId="2" borderId="19" xfId="5" applyFont="1" applyFill="1" applyBorder="1"/>
    <xf numFmtId="0" fontId="8" fillId="2" borderId="19" xfId="5" applyFont="1" applyFill="1" applyBorder="1" applyAlignment="1">
      <alignment wrapText="1"/>
    </xf>
    <xf numFmtId="43" fontId="8" fillId="2" borderId="19" xfId="6" applyFont="1" applyFill="1" applyBorder="1" applyAlignment="1">
      <alignment horizontal="right"/>
    </xf>
    <xf numFmtId="4" fontId="8" fillId="2" borderId="19" xfId="6" applyNumberFormat="1" applyFont="1" applyFill="1" applyBorder="1" applyAlignment="1">
      <alignment horizontal="right"/>
    </xf>
    <xf numFmtId="39" fontId="8" fillId="2" borderId="19" xfId="6" applyNumberFormat="1" applyFont="1" applyFill="1" applyBorder="1" applyAlignment="1">
      <alignment horizontal="right"/>
    </xf>
    <xf numFmtId="4" fontId="8" fillId="2" borderId="20" xfId="6" applyNumberFormat="1" applyFont="1" applyFill="1" applyBorder="1" applyAlignment="1">
      <alignment horizontal="right"/>
    </xf>
    <xf numFmtId="0" fontId="8" fillId="2" borderId="0" xfId="5" applyFont="1" applyFill="1" applyBorder="1" applyAlignment="1">
      <alignment horizontal="left"/>
    </xf>
    <xf numFmtId="0" fontId="8" fillId="2" borderId="0" xfId="5" applyFont="1" applyFill="1" applyBorder="1"/>
    <xf numFmtId="0" fontId="8" fillId="2" borderId="0" xfId="5" applyFont="1" applyFill="1" applyBorder="1" applyAlignment="1">
      <alignment wrapText="1"/>
    </xf>
    <xf numFmtId="43" fontId="8" fillId="2" borderId="0" xfId="6" applyFont="1" applyFill="1" applyBorder="1" applyAlignment="1">
      <alignment horizontal="right"/>
    </xf>
    <xf numFmtId="4" fontId="8" fillId="2" borderId="0" xfId="6" applyNumberFormat="1" applyFont="1" applyFill="1" applyBorder="1" applyAlignment="1">
      <alignment horizontal="right"/>
    </xf>
    <xf numFmtId="39" fontId="8" fillId="2" borderId="0" xfId="6" applyNumberFormat="1" applyFont="1" applyFill="1" applyBorder="1" applyAlignment="1">
      <alignment horizontal="right"/>
    </xf>
    <xf numFmtId="0" fontId="5" fillId="2" borderId="0" xfId="5" applyFont="1" applyFill="1" applyBorder="1" applyAlignment="1">
      <alignment horizontal="left"/>
    </xf>
    <xf numFmtId="0" fontId="5" fillId="2" borderId="0" xfId="5" applyFont="1" applyFill="1" applyBorder="1" applyAlignment="1">
      <alignment wrapText="1"/>
    </xf>
    <xf numFmtId="43" fontId="5" fillId="2" borderId="0" xfId="6" applyFont="1" applyFill="1" applyBorder="1" applyAlignment="1">
      <alignment horizontal="right"/>
    </xf>
    <xf numFmtId="4" fontId="5" fillId="2" borderId="0" xfId="6" applyNumberFormat="1" applyFont="1" applyFill="1" applyBorder="1" applyAlignment="1">
      <alignment horizontal="right"/>
    </xf>
    <xf numFmtId="39" fontId="5" fillId="2" borderId="0" xfId="6" applyNumberFormat="1" applyFont="1" applyFill="1" applyBorder="1" applyAlignment="1">
      <alignment horizontal="right"/>
    </xf>
    <xf numFmtId="43" fontId="5" fillId="2" borderId="0" xfId="5" applyNumberFormat="1" applyFont="1" applyFill="1" applyBorder="1"/>
    <xf numFmtId="0" fontId="8" fillId="2" borderId="12" xfId="5" applyFont="1" applyFill="1" applyBorder="1" applyAlignment="1">
      <alignment horizontal="left" wrapText="1"/>
    </xf>
    <xf numFmtId="43" fontId="8" fillId="2" borderId="13" xfId="6" applyFont="1" applyFill="1" applyBorder="1" applyAlignment="1">
      <alignment horizontal="right" wrapText="1"/>
    </xf>
    <xf numFmtId="39" fontId="8" fillId="2" borderId="13" xfId="6" applyNumberFormat="1" applyFont="1" applyFill="1" applyBorder="1" applyAlignment="1">
      <alignment horizontal="right" wrapText="1"/>
    </xf>
    <xf numFmtId="39" fontId="8" fillId="2" borderId="14" xfId="6" applyNumberFormat="1" applyFont="1" applyFill="1" applyBorder="1" applyAlignment="1">
      <alignment horizontal="right"/>
    </xf>
    <xf numFmtId="0" fontId="8" fillId="2" borderId="15" xfId="5" applyFont="1" applyFill="1" applyBorder="1" applyAlignment="1">
      <alignment horizontal="left" wrapText="1"/>
    </xf>
    <xf numFmtId="43" fontId="8" fillId="2" borderId="16" xfId="6" applyFont="1" applyFill="1" applyBorder="1" applyAlignment="1">
      <alignment horizontal="right" wrapText="1"/>
    </xf>
    <xf numFmtId="39" fontId="8" fillId="2" borderId="16" xfId="6" applyNumberFormat="1" applyFont="1" applyFill="1" applyBorder="1" applyAlignment="1">
      <alignment horizontal="right" wrapText="1"/>
    </xf>
    <xf numFmtId="39" fontId="8" fillId="2" borderId="17" xfId="6" applyNumberFormat="1" applyFont="1" applyFill="1" applyBorder="1" applyAlignment="1">
      <alignment horizontal="right"/>
    </xf>
    <xf numFmtId="39" fontId="5" fillId="2" borderId="0" xfId="5" applyNumberFormat="1" applyFont="1" applyFill="1" applyBorder="1" applyAlignment="1">
      <alignment wrapText="1"/>
    </xf>
    <xf numFmtId="4" fontId="8" fillId="2" borderId="16" xfId="6" applyNumberFormat="1" applyFont="1" applyFill="1" applyBorder="1" applyAlignment="1">
      <alignment horizontal="right" wrapText="1"/>
    </xf>
    <xf numFmtId="39" fontId="19" fillId="2" borderId="17" xfId="6" applyNumberFormat="1" applyFont="1" applyFill="1" applyBorder="1" applyAlignment="1">
      <alignment horizontal="right"/>
    </xf>
    <xf numFmtId="4" fontId="8" fillId="2" borderId="13" xfId="6" applyNumberFormat="1" applyFont="1" applyFill="1" applyBorder="1" applyAlignment="1">
      <alignment horizontal="right" wrapText="1"/>
    </xf>
    <xf numFmtId="4" fontId="8" fillId="2" borderId="14" xfId="6" applyNumberFormat="1" applyFont="1" applyFill="1" applyBorder="1" applyAlignment="1">
      <alignment horizontal="right" wrapText="1"/>
    </xf>
    <xf numFmtId="0" fontId="8" fillId="2" borderId="33" xfId="5" applyFont="1" applyFill="1" applyBorder="1" applyAlignment="1">
      <alignment horizontal="left" wrapText="1"/>
    </xf>
    <xf numFmtId="0" fontId="8" fillId="2" borderId="34" xfId="5" applyFont="1" applyFill="1" applyBorder="1" applyAlignment="1">
      <alignment wrapText="1"/>
    </xf>
    <xf numFmtId="43" fontId="8" fillId="2" borderId="34" xfId="6" applyFont="1" applyFill="1" applyBorder="1" applyAlignment="1">
      <alignment horizontal="right" wrapText="1"/>
    </xf>
    <xf numFmtId="4" fontId="8" fillId="2" borderId="34" xfId="6" applyNumberFormat="1" applyFont="1" applyFill="1" applyBorder="1" applyAlignment="1">
      <alignment horizontal="right"/>
    </xf>
    <xf numFmtId="39" fontId="8" fillId="2" borderId="34" xfId="6" applyNumberFormat="1" applyFont="1" applyFill="1" applyBorder="1" applyAlignment="1">
      <alignment horizontal="right"/>
    </xf>
    <xf numFmtId="39" fontId="8" fillId="2" borderId="34" xfId="6" applyNumberFormat="1" applyFont="1" applyFill="1" applyBorder="1" applyAlignment="1">
      <alignment horizontal="right" wrapText="1"/>
    </xf>
    <xf numFmtId="39" fontId="8" fillId="2" borderId="35" xfId="6" applyNumberFormat="1" applyFont="1" applyFill="1" applyBorder="1" applyAlignment="1">
      <alignment horizontal="right"/>
    </xf>
    <xf numFmtId="43" fontId="7" fillId="2" borderId="22" xfId="6" applyFont="1" applyFill="1" applyBorder="1"/>
    <xf numFmtId="43" fontId="7" fillId="2" borderId="36" xfId="6" applyFont="1" applyFill="1" applyBorder="1"/>
    <xf numFmtId="4" fontId="5" fillId="2" borderId="2" xfId="6" applyNumberFormat="1" applyFont="1" applyFill="1" applyBorder="1" applyAlignment="1">
      <alignment horizontal="right"/>
    </xf>
    <xf numFmtId="0" fontId="15" fillId="2" borderId="0" xfId="5" applyFont="1" applyFill="1" applyBorder="1"/>
    <xf numFmtId="43" fontId="15" fillId="2" borderId="0" xfId="6" applyFont="1" applyFill="1" applyBorder="1"/>
    <xf numFmtId="43" fontId="15" fillId="2" borderId="5" xfId="6" applyFont="1" applyFill="1" applyBorder="1"/>
    <xf numFmtId="0" fontId="9" fillId="2" borderId="4" xfId="5" applyFont="1" applyFill="1" applyBorder="1"/>
    <xf numFmtId="0" fontId="9" fillId="2" borderId="0" xfId="5" applyFont="1" applyFill="1" applyBorder="1"/>
    <xf numFmtId="43" fontId="9" fillId="2" borderId="0" xfId="6" applyFont="1" applyFill="1" applyBorder="1"/>
    <xf numFmtId="43" fontId="9" fillId="2" borderId="5" xfId="6" applyFont="1" applyFill="1" applyBorder="1"/>
    <xf numFmtId="43" fontId="17" fillId="2" borderId="0" xfId="6" applyFont="1" applyFill="1" applyBorder="1"/>
    <xf numFmtId="0" fontId="10" fillId="2" borderId="4" xfId="5" applyFont="1" applyFill="1" applyBorder="1"/>
    <xf numFmtId="0" fontId="10" fillId="2" borderId="0" xfId="5" applyFont="1" applyFill="1" applyBorder="1"/>
    <xf numFmtId="0" fontId="10" fillId="2" borderId="5" xfId="5" applyFont="1" applyFill="1" applyBorder="1"/>
    <xf numFmtId="43" fontId="6" fillId="2" borderId="0" xfId="6" applyFont="1" applyFill="1" applyBorder="1"/>
    <xf numFmtId="43" fontId="10" fillId="2" borderId="0" xfId="6" applyFont="1" applyFill="1" applyBorder="1"/>
    <xf numFmtId="4" fontId="10" fillId="2" borderId="0" xfId="6" applyNumberFormat="1" applyFont="1" applyFill="1" applyBorder="1" applyAlignment="1">
      <alignment horizontal="right"/>
    </xf>
    <xf numFmtId="0" fontId="17" fillId="2" borderId="0" xfId="5" applyFont="1" applyFill="1" applyBorder="1"/>
    <xf numFmtId="43" fontId="10" fillId="2" borderId="5" xfId="6" applyFont="1" applyFill="1" applyBorder="1"/>
    <xf numFmtId="43" fontId="17" fillId="2" borderId="5" xfId="6" applyFont="1" applyFill="1" applyBorder="1"/>
    <xf numFmtId="0" fontId="15" fillId="2" borderId="28" xfId="5" applyFont="1" applyFill="1" applyBorder="1"/>
    <xf numFmtId="4" fontId="15" fillId="2" borderId="28" xfId="5" applyNumberFormat="1" applyFont="1" applyFill="1" applyBorder="1"/>
    <xf numFmtId="43" fontId="15" fillId="2" borderId="28" xfId="6" applyFont="1" applyFill="1" applyBorder="1"/>
    <xf numFmtId="43" fontId="15" fillId="2" borderId="29" xfId="6" applyFont="1" applyFill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7" fillId="2" borderId="23" xfId="0" applyFont="1" applyFill="1" applyBorder="1" applyAlignment="1">
      <alignment horizontal="left"/>
    </xf>
    <xf numFmtId="0" fontId="6" fillId="2" borderId="27" xfId="0" applyFont="1" applyFill="1" applyBorder="1" applyAlignment="1">
      <alignment horizontal="left"/>
    </xf>
    <xf numFmtId="0" fontId="6" fillId="2" borderId="28" xfId="0" applyFont="1" applyFill="1" applyBorder="1" applyAlignment="1">
      <alignment horizontal="left"/>
    </xf>
    <xf numFmtId="0" fontId="6" fillId="2" borderId="29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7" fillId="2" borderId="21" xfId="5" applyFont="1" applyFill="1" applyBorder="1" applyAlignment="1">
      <alignment horizontal="left"/>
    </xf>
    <xf numFmtId="0" fontId="7" fillId="2" borderId="22" xfId="5" applyFont="1" applyFill="1" applyBorder="1" applyAlignment="1">
      <alignment horizontal="left"/>
    </xf>
    <xf numFmtId="0" fontId="10" fillId="2" borderId="0" xfId="5" applyFont="1" applyFill="1" applyBorder="1" applyAlignment="1">
      <alignment horizontal="left"/>
    </xf>
    <xf numFmtId="0" fontId="5" fillId="2" borderId="4" xfId="5" applyFont="1" applyFill="1" applyBorder="1" applyAlignment="1">
      <alignment horizontal="center"/>
    </xf>
    <xf numFmtId="0" fontId="5" fillId="2" borderId="0" xfId="5" applyFont="1" applyFill="1" applyBorder="1" applyAlignment="1">
      <alignment horizontal="center"/>
    </xf>
    <xf numFmtId="0" fontId="5" fillId="2" borderId="5" xfId="5" applyFont="1" applyFill="1" applyBorder="1" applyAlignment="1">
      <alignment horizontal="center"/>
    </xf>
    <xf numFmtId="0" fontId="6" fillId="2" borderId="27" xfId="5" applyFont="1" applyFill="1" applyBorder="1" applyAlignment="1">
      <alignment horizontal="left"/>
    </xf>
    <xf numFmtId="0" fontId="6" fillId="2" borderId="28" xfId="5" applyFont="1" applyFill="1" applyBorder="1" applyAlignment="1">
      <alignment horizontal="left"/>
    </xf>
    <xf numFmtId="0" fontId="6" fillId="2" borderId="29" xfId="5" applyFont="1" applyFill="1" applyBorder="1" applyAlignment="1">
      <alignment horizontal="left"/>
    </xf>
    <xf numFmtId="0" fontId="5" fillId="2" borderId="1" xfId="5" applyFont="1" applyFill="1" applyBorder="1" applyAlignment="1">
      <alignment horizontal="center"/>
    </xf>
    <xf numFmtId="0" fontId="5" fillId="2" borderId="2" xfId="5" applyFont="1" applyFill="1" applyBorder="1" applyAlignment="1">
      <alignment horizontal="center"/>
    </xf>
    <xf numFmtId="0" fontId="5" fillId="2" borderId="3" xfId="5" applyFont="1" applyFill="1" applyBorder="1" applyAlignment="1">
      <alignment horizontal="center"/>
    </xf>
    <xf numFmtId="0" fontId="6" fillId="2" borderId="6" xfId="5" applyFont="1" applyFill="1" applyBorder="1" applyAlignment="1">
      <alignment horizontal="left"/>
    </xf>
    <xf numFmtId="0" fontId="6" fillId="2" borderId="7" xfId="5" applyFont="1" applyFill="1" applyBorder="1" applyAlignment="1">
      <alignment horizontal="left"/>
    </xf>
    <xf numFmtId="0" fontId="6" fillId="2" borderId="8" xfId="5" applyFont="1" applyFill="1" applyBorder="1" applyAlignment="1">
      <alignment horizontal="left"/>
    </xf>
    <xf numFmtId="0" fontId="5" fillId="2" borderId="1" xfId="8" applyFont="1" applyFill="1" applyBorder="1" applyAlignment="1">
      <alignment horizontal="center"/>
    </xf>
    <xf numFmtId="0" fontId="5" fillId="2" borderId="2" xfId="8" applyFont="1" applyFill="1" applyBorder="1" applyAlignment="1">
      <alignment horizontal="center"/>
    </xf>
    <xf numFmtId="0" fontId="5" fillId="2" borderId="3" xfId="8" applyFont="1" applyFill="1" applyBorder="1" applyAlignment="1">
      <alignment horizontal="center"/>
    </xf>
    <xf numFmtId="0" fontId="5" fillId="2" borderId="0" xfId="8" applyFont="1" applyFill="1" applyBorder="1"/>
    <xf numFmtId="0" fontId="5" fillId="2" borderId="4" xfId="8" applyFont="1" applyFill="1" applyBorder="1" applyAlignment="1">
      <alignment horizontal="center"/>
    </xf>
    <xf numFmtId="0" fontId="5" fillId="2" borderId="0" xfId="8" applyFont="1" applyFill="1" applyBorder="1" applyAlignment="1">
      <alignment horizontal="center"/>
    </xf>
    <xf numFmtId="0" fontId="5" fillId="2" borderId="5" xfId="8" applyFont="1" applyFill="1" applyBorder="1" applyAlignment="1">
      <alignment horizontal="center"/>
    </xf>
    <xf numFmtId="0" fontId="5" fillId="2" borderId="4" xfId="8" applyFont="1" applyFill="1" applyBorder="1"/>
    <xf numFmtId="43" fontId="5" fillId="2" borderId="0" xfId="9" applyFont="1" applyFill="1" applyBorder="1"/>
    <xf numFmtId="4" fontId="5" fillId="2" borderId="0" xfId="9" applyNumberFormat="1" applyFont="1" applyFill="1" applyBorder="1" applyAlignment="1">
      <alignment horizontal="right"/>
    </xf>
    <xf numFmtId="43" fontId="5" fillId="2" borderId="5" xfId="9" applyFont="1" applyFill="1" applyBorder="1"/>
    <xf numFmtId="0" fontId="6" fillId="2" borderId="4" xfId="8" applyFont="1" applyFill="1" applyBorder="1"/>
    <xf numFmtId="14" fontId="5" fillId="2" borderId="5" xfId="9" applyNumberFormat="1" applyFont="1" applyFill="1" applyBorder="1"/>
    <xf numFmtId="4" fontId="5" fillId="2" borderId="0" xfId="8" applyNumberFormat="1" applyFont="1" applyFill="1" applyBorder="1" applyAlignment="1">
      <alignment horizontal="right"/>
    </xf>
    <xf numFmtId="0" fontId="5" fillId="2" borderId="5" xfId="8" applyFont="1" applyFill="1" applyBorder="1"/>
    <xf numFmtId="0" fontId="5" fillId="2" borderId="6" xfId="8" applyFont="1" applyFill="1" applyBorder="1" applyAlignment="1">
      <alignment horizontal="center" vertical="center" wrapText="1"/>
    </xf>
    <xf numFmtId="0" fontId="5" fillId="2" borderId="7" xfId="8" applyFont="1" applyFill="1" applyBorder="1" applyAlignment="1">
      <alignment horizontal="center" vertical="center" wrapText="1"/>
    </xf>
    <xf numFmtId="43" fontId="5" fillId="2" borderId="7" xfId="9" applyFont="1" applyFill="1" applyBorder="1" applyAlignment="1">
      <alignment horizontal="center" vertical="center" wrapText="1"/>
    </xf>
    <xf numFmtId="4" fontId="5" fillId="2" borderId="7" xfId="9" applyNumberFormat="1" applyFont="1" applyFill="1" applyBorder="1" applyAlignment="1">
      <alignment horizontal="center" vertical="center" wrapText="1"/>
    </xf>
    <xf numFmtId="43" fontId="5" fillId="2" borderId="8" xfId="9" applyFont="1" applyFill="1" applyBorder="1" applyAlignment="1">
      <alignment horizontal="center" vertical="center" wrapText="1"/>
    </xf>
    <xf numFmtId="0" fontId="7" fillId="2" borderId="9" xfId="8" applyFont="1" applyFill="1" applyBorder="1" applyAlignment="1">
      <alignment horizontal="left"/>
    </xf>
    <xf numFmtId="0" fontId="7" fillId="2" borderId="10" xfId="8" applyFont="1" applyFill="1" applyBorder="1" applyAlignment="1">
      <alignment horizontal="center"/>
    </xf>
    <xf numFmtId="0" fontId="7" fillId="2" borderId="10" xfId="8" applyFont="1" applyFill="1" applyBorder="1" applyAlignment="1">
      <alignment horizontal="left"/>
    </xf>
    <xf numFmtId="43" fontId="7" fillId="2" borderId="10" xfId="8" applyNumberFormat="1" applyFont="1" applyFill="1" applyBorder="1" applyAlignment="1">
      <alignment horizontal="center"/>
    </xf>
    <xf numFmtId="4" fontId="8" fillId="2" borderId="10" xfId="9" applyNumberFormat="1" applyFont="1" applyFill="1" applyBorder="1" applyAlignment="1">
      <alignment horizontal="right"/>
    </xf>
    <xf numFmtId="43" fontId="7" fillId="2" borderId="11" xfId="8" applyNumberFormat="1" applyFont="1" applyFill="1" applyBorder="1" applyAlignment="1">
      <alignment horizontal="center"/>
    </xf>
    <xf numFmtId="0" fontId="8" fillId="2" borderId="12" xfId="8" applyFont="1" applyFill="1" applyBorder="1" applyAlignment="1">
      <alignment horizontal="left"/>
    </xf>
    <xf numFmtId="0" fontId="8" fillId="2" borderId="13" xfId="8" applyFont="1" applyFill="1" applyBorder="1"/>
    <xf numFmtId="39" fontId="8" fillId="2" borderId="13" xfId="9" applyNumberFormat="1" applyFont="1" applyFill="1" applyBorder="1" applyAlignment="1">
      <alignment horizontal="right"/>
    </xf>
    <xf numFmtId="4" fontId="8" fillId="2" borderId="13" xfId="9" applyNumberFormat="1" applyFont="1" applyFill="1" applyBorder="1" applyAlignment="1">
      <alignment horizontal="right"/>
    </xf>
    <xf numFmtId="39" fontId="8" fillId="2" borderId="14" xfId="9" applyNumberFormat="1" applyFont="1" applyFill="1" applyBorder="1" applyAlignment="1">
      <alignment horizontal="right"/>
    </xf>
    <xf numFmtId="0" fontId="8" fillId="2" borderId="15" xfId="8" applyFont="1" applyFill="1" applyBorder="1" applyAlignment="1">
      <alignment horizontal="left"/>
    </xf>
    <xf numFmtId="0" fontId="8" fillId="2" borderId="16" xfId="8" applyFont="1" applyFill="1" applyBorder="1"/>
    <xf numFmtId="39" fontId="8" fillId="2" borderId="16" xfId="9" applyNumberFormat="1" applyFont="1" applyFill="1" applyBorder="1" applyAlignment="1">
      <alignment horizontal="right"/>
    </xf>
    <xf numFmtId="4" fontId="8" fillId="2" borderId="16" xfId="9" applyNumberFormat="1" applyFont="1" applyFill="1" applyBorder="1" applyAlignment="1">
      <alignment horizontal="right"/>
    </xf>
    <xf numFmtId="39" fontId="8" fillId="2" borderId="17" xfId="9" applyNumberFormat="1" applyFont="1" applyFill="1" applyBorder="1" applyAlignment="1">
      <alignment horizontal="right"/>
    </xf>
    <xf numFmtId="4" fontId="8" fillId="2" borderId="16" xfId="8" applyNumberFormat="1" applyFont="1" applyFill="1" applyBorder="1" applyAlignment="1">
      <alignment horizontal="right"/>
    </xf>
    <xf numFmtId="0" fontId="8" fillId="2" borderId="16" xfId="8" applyFont="1" applyFill="1" applyBorder="1" applyAlignment="1">
      <alignment wrapText="1"/>
    </xf>
    <xf numFmtId="0" fontId="5" fillId="2" borderId="16" xfId="8" applyFont="1" applyFill="1" applyBorder="1" applyAlignment="1">
      <alignment wrapText="1"/>
    </xf>
    <xf numFmtId="0" fontId="8" fillId="2" borderId="18" xfId="8" applyFont="1" applyFill="1" applyBorder="1" applyAlignment="1">
      <alignment horizontal="left"/>
    </xf>
    <xf numFmtId="0" fontId="8" fillId="2" borderId="19" xfId="8" applyFont="1" applyFill="1" applyBorder="1"/>
    <xf numFmtId="43" fontId="8" fillId="2" borderId="19" xfId="9" applyFont="1" applyFill="1" applyBorder="1" applyAlignment="1">
      <alignment horizontal="right"/>
    </xf>
    <xf numFmtId="4" fontId="8" fillId="2" borderId="19" xfId="9" applyNumberFormat="1" applyFont="1" applyFill="1" applyBorder="1" applyAlignment="1">
      <alignment horizontal="right"/>
    </xf>
    <xf numFmtId="39" fontId="8" fillId="2" borderId="19" xfId="9" applyNumberFormat="1" applyFont="1" applyFill="1" applyBorder="1" applyAlignment="1">
      <alignment horizontal="right"/>
    </xf>
    <xf numFmtId="39" fontId="8" fillId="2" borderId="20" xfId="9" applyNumberFormat="1" applyFont="1" applyFill="1" applyBorder="1" applyAlignment="1">
      <alignment horizontal="right"/>
    </xf>
    <xf numFmtId="0" fontId="8" fillId="2" borderId="0" xfId="8" applyFont="1" applyFill="1" applyBorder="1" applyAlignment="1">
      <alignment horizontal="left"/>
    </xf>
    <xf numFmtId="0" fontId="8" fillId="2" borderId="0" xfId="8" applyFont="1" applyFill="1" applyBorder="1"/>
    <xf numFmtId="43" fontId="8" fillId="2" borderId="0" xfId="9" applyFont="1" applyFill="1" applyBorder="1" applyAlignment="1">
      <alignment horizontal="right"/>
    </xf>
    <xf numFmtId="4" fontId="8" fillId="2" borderId="0" xfId="8" applyNumberFormat="1" applyFont="1" applyFill="1" applyBorder="1" applyAlignment="1">
      <alignment horizontal="right"/>
    </xf>
    <xf numFmtId="39" fontId="8" fillId="2" borderId="0" xfId="9" applyNumberFormat="1" applyFont="1" applyFill="1" applyBorder="1" applyAlignment="1">
      <alignment horizontal="right"/>
    </xf>
    <xf numFmtId="0" fontId="5" fillId="2" borderId="21" xfId="8" applyFont="1" applyFill="1" applyBorder="1" applyAlignment="1">
      <alignment horizontal="center" vertical="center" wrapText="1"/>
    </xf>
    <xf numFmtId="0" fontId="5" fillId="2" borderId="22" xfId="8" applyFont="1" applyFill="1" applyBorder="1" applyAlignment="1">
      <alignment horizontal="center" vertical="center" wrapText="1"/>
    </xf>
    <xf numFmtId="43" fontId="5" fillId="2" borderId="22" xfId="9" applyFont="1" applyFill="1" applyBorder="1" applyAlignment="1">
      <alignment horizontal="center" vertical="center" wrapText="1"/>
    </xf>
    <xf numFmtId="4" fontId="5" fillId="2" borderId="22" xfId="9" applyNumberFormat="1" applyFont="1" applyFill="1" applyBorder="1" applyAlignment="1">
      <alignment horizontal="center" vertical="center" wrapText="1"/>
    </xf>
    <xf numFmtId="43" fontId="5" fillId="2" borderId="23" xfId="9" applyFont="1" applyFill="1" applyBorder="1" applyAlignment="1">
      <alignment horizontal="center" vertical="center" wrapText="1"/>
    </xf>
    <xf numFmtId="0" fontId="8" fillId="2" borderId="24" xfId="8" applyFont="1" applyFill="1" applyBorder="1" applyAlignment="1">
      <alignment horizontal="left"/>
    </xf>
    <xf numFmtId="0" fontId="8" fillId="2" borderId="25" xfId="8" applyFont="1" applyFill="1" applyBorder="1"/>
    <xf numFmtId="43" fontId="8" fillId="2" borderId="25" xfId="9" applyFont="1" applyFill="1" applyBorder="1" applyAlignment="1">
      <alignment horizontal="right"/>
    </xf>
    <xf numFmtId="4" fontId="8" fillId="2" borderId="25" xfId="9" applyNumberFormat="1" applyFont="1" applyFill="1" applyBorder="1" applyAlignment="1">
      <alignment horizontal="right"/>
    </xf>
    <xf numFmtId="39" fontId="8" fillId="2" borderId="25" xfId="9" applyNumberFormat="1" applyFont="1" applyFill="1" applyBorder="1" applyAlignment="1">
      <alignment horizontal="right"/>
    </xf>
    <xf numFmtId="43" fontId="8" fillId="2" borderId="26" xfId="9" applyFont="1" applyFill="1" applyBorder="1" applyAlignment="1">
      <alignment horizontal="right"/>
    </xf>
    <xf numFmtId="0" fontId="8" fillId="2" borderId="15" xfId="8" applyFont="1" applyFill="1" applyBorder="1" applyAlignment="1">
      <alignment horizontal="left" wrapText="1"/>
    </xf>
    <xf numFmtId="39" fontId="8" fillId="2" borderId="16" xfId="9" applyNumberFormat="1" applyFont="1" applyFill="1" applyBorder="1" applyAlignment="1">
      <alignment horizontal="right" wrapText="1"/>
    </xf>
    <xf numFmtId="4" fontId="8" fillId="2" borderId="16" xfId="8" applyNumberFormat="1" applyFont="1" applyFill="1" applyBorder="1" applyAlignment="1">
      <alignment horizontal="right" wrapText="1"/>
    </xf>
    <xf numFmtId="39" fontId="8" fillId="2" borderId="17" xfId="9" applyNumberFormat="1" applyFont="1" applyFill="1" applyBorder="1" applyAlignment="1">
      <alignment horizontal="right" wrapText="1"/>
    </xf>
    <xf numFmtId="0" fontId="5" fillId="2" borderId="0" xfId="8" applyFont="1" applyFill="1" applyBorder="1" applyAlignment="1">
      <alignment wrapText="1"/>
    </xf>
    <xf numFmtId="4" fontId="8" fillId="2" borderId="19" xfId="8" applyNumberFormat="1" applyFont="1" applyFill="1" applyBorder="1" applyAlignment="1">
      <alignment horizontal="right"/>
    </xf>
    <xf numFmtId="0" fontId="5" fillId="2" borderId="0" xfId="8" applyFont="1" applyFill="1" applyBorder="1" applyAlignment="1">
      <alignment horizontal="left"/>
    </xf>
    <xf numFmtId="39" fontId="5" fillId="2" borderId="0" xfId="9" applyNumberFormat="1" applyFont="1" applyFill="1" applyBorder="1" applyAlignment="1">
      <alignment horizontal="right"/>
    </xf>
    <xf numFmtId="0" fontId="6" fillId="2" borderId="27" xfId="8" applyFont="1" applyFill="1" applyBorder="1"/>
    <xf numFmtId="0" fontId="5" fillId="2" borderId="28" xfId="8" applyFont="1" applyFill="1" applyBorder="1"/>
    <xf numFmtId="43" fontId="5" fillId="2" borderId="28" xfId="9" applyFont="1" applyFill="1" applyBorder="1"/>
    <xf numFmtId="4" fontId="5" fillId="2" borderId="28" xfId="9" applyNumberFormat="1" applyFont="1" applyFill="1" applyBorder="1" applyAlignment="1">
      <alignment horizontal="right"/>
    </xf>
    <xf numFmtId="43" fontId="5" fillId="2" borderId="29" xfId="9" applyFont="1" applyFill="1" applyBorder="1"/>
    <xf numFmtId="0" fontId="5" fillId="2" borderId="9" xfId="8" applyFont="1" applyFill="1" applyBorder="1" applyAlignment="1">
      <alignment horizontal="center" vertical="center" wrapText="1"/>
    </xf>
    <xf numFmtId="0" fontId="5" fillId="2" borderId="10" xfId="8" applyFont="1" applyFill="1" applyBorder="1" applyAlignment="1">
      <alignment horizontal="center" vertical="center" wrapText="1"/>
    </xf>
    <xf numFmtId="43" fontId="5" fillId="2" borderId="10" xfId="9" applyFont="1" applyFill="1" applyBorder="1" applyAlignment="1">
      <alignment horizontal="center" vertical="center" wrapText="1"/>
    </xf>
    <xf numFmtId="4" fontId="5" fillId="2" borderId="10" xfId="9" applyNumberFormat="1" applyFont="1" applyFill="1" applyBorder="1" applyAlignment="1">
      <alignment horizontal="center" vertical="center" wrapText="1"/>
    </xf>
    <xf numFmtId="43" fontId="5" fillId="2" borderId="11" xfId="9" applyFont="1" applyFill="1" applyBorder="1" applyAlignment="1">
      <alignment horizontal="center" vertical="center" wrapText="1"/>
    </xf>
    <xf numFmtId="0" fontId="7" fillId="2" borderId="30" xfId="8" applyFont="1" applyFill="1" applyBorder="1"/>
    <xf numFmtId="0" fontId="7" fillId="2" borderId="31" xfId="8" applyFont="1" applyFill="1" applyBorder="1"/>
    <xf numFmtId="39" fontId="7" fillId="2" borderId="31" xfId="9" applyNumberFormat="1" applyFont="1" applyFill="1" applyBorder="1" applyAlignment="1">
      <alignment horizontal="right"/>
    </xf>
    <xf numFmtId="39" fontId="7" fillId="2" borderId="32" xfId="9" applyNumberFormat="1" applyFont="1" applyFill="1" applyBorder="1" applyAlignment="1">
      <alignment horizontal="right"/>
    </xf>
    <xf numFmtId="0" fontId="8" fillId="2" borderId="25" xfId="8" applyFont="1" applyFill="1" applyBorder="1" applyAlignment="1">
      <alignment wrapText="1"/>
    </xf>
    <xf numFmtId="39" fontId="8" fillId="2" borderId="26" xfId="9" applyNumberFormat="1" applyFont="1" applyFill="1" applyBorder="1" applyAlignment="1">
      <alignment horizontal="right"/>
    </xf>
    <xf numFmtId="0" fontId="8" fillId="2" borderId="16" xfId="8" applyFont="1" applyFill="1" applyBorder="1" applyAlignment="1">
      <alignment horizontal="left" wrapText="1"/>
    </xf>
    <xf numFmtId="0" fontId="8" fillId="2" borderId="19" xfId="8" applyFont="1" applyFill="1" applyBorder="1" applyAlignment="1">
      <alignment wrapText="1"/>
    </xf>
    <xf numFmtId="0" fontId="8" fillId="2" borderId="0" xfId="8" applyFont="1" applyFill="1" applyBorder="1" applyAlignment="1">
      <alignment wrapText="1"/>
    </xf>
    <xf numFmtId="0" fontId="8" fillId="2" borderId="12" xfId="8" applyFont="1" applyFill="1" applyBorder="1" applyAlignment="1">
      <alignment horizontal="left" wrapText="1"/>
    </xf>
    <xf numFmtId="0" fontId="8" fillId="2" borderId="13" xfId="8" applyFont="1" applyFill="1" applyBorder="1" applyAlignment="1">
      <alignment wrapText="1"/>
    </xf>
    <xf numFmtId="4" fontId="8" fillId="2" borderId="16" xfId="9" applyNumberFormat="1" applyFont="1" applyFill="1" applyBorder="1" applyAlignment="1">
      <alignment horizontal="right" wrapText="1"/>
    </xf>
    <xf numFmtId="0" fontId="8" fillId="2" borderId="33" xfId="8" applyFont="1" applyFill="1" applyBorder="1" applyAlignment="1">
      <alignment horizontal="left" wrapText="1"/>
    </xf>
    <xf numFmtId="0" fontId="8" fillId="2" borderId="34" xfId="8" applyFont="1" applyFill="1" applyBorder="1" applyAlignment="1">
      <alignment wrapText="1"/>
    </xf>
    <xf numFmtId="39" fontId="8" fillId="2" borderId="34" xfId="9" applyNumberFormat="1" applyFont="1" applyFill="1" applyBorder="1" applyAlignment="1">
      <alignment horizontal="right" wrapText="1"/>
    </xf>
    <xf numFmtId="4" fontId="8" fillId="2" borderId="34" xfId="8" applyNumberFormat="1" applyFont="1" applyFill="1" applyBorder="1" applyAlignment="1">
      <alignment horizontal="right" wrapText="1"/>
    </xf>
    <xf numFmtId="39" fontId="8" fillId="2" borderId="35" xfId="9" applyNumberFormat="1" applyFont="1" applyFill="1" applyBorder="1" applyAlignment="1">
      <alignment horizontal="right" wrapText="1"/>
    </xf>
    <xf numFmtId="0" fontId="7" fillId="2" borderId="21" xfId="8" applyFont="1" applyFill="1" applyBorder="1" applyAlignment="1">
      <alignment horizontal="left"/>
    </xf>
    <xf numFmtId="0" fontId="7" fillId="2" borderId="22" xfId="8" applyFont="1" applyFill="1" applyBorder="1" applyAlignment="1">
      <alignment horizontal="left"/>
    </xf>
    <xf numFmtId="0" fontId="7" fillId="2" borderId="23" xfId="8" applyFont="1" applyFill="1" applyBorder="1" applyAlignment="1">
      <alignment horizontal="left"/>
    </xf>
    <xf numFmtId="39" fontId="7" fillId="2" borderId="36" xfId="9" applyNumberFormat="1" applyFont="1" applyFill="1" applyBorder="1" applyAlignment="1">
      <alignment horizontal="right"/>
    </xf>
    <xf numFmtId="4" fontId="7" fillId="2" borderId="36" xfId="9" applyNumberFormat="1" applyFont="1" applyFill="1" applyBorder="1" applyAlignment="1">
      <alignment horizontal="right"/>
    </xf>
    <xf numFmtId="43" fontId="5" fillId="2" borderId="5" xfId="9" applyFont="1" applyFill="1" applyBorder="1" applyAlignment="1">
      <alignment wrapText="1"/>
    </xf>
    <xf numFmtId="0" fontId="9" fillId="2" borderId="4" xfId="8" applyFont="1" applyFill="1" applyBorder="1"/>
    <xf numFmtId="0" fontId="9" fillId="2" borderId="0" xfId="8" applyFont="1" applyFill="1" applyBorder="1"/>
    <xf numFmtId="43" fontId="9" fillId="2" borderId="0" xfId="9" applyFont="1" applyFill="1" applyBorder="1"/>
    <xf numFmtId="43" fontId="9" fillId="2" borderId="5" xfId="9" applyFont="1" applyFill="1" applyBorder="1"/>
    <xf numFmtId="0" fontId="10" fillId="2" borderId="4" xfId="8" applyFont="1" applyFill="1" applyBorder="1"/>
    <xf numFmtId="0" fontId="10" fillId="2" borderId="0" xfId="8" applyFont="1" applyFill="1" applyBorder="1"/>
    <xf numFmtId="0" fontId="10" fillId="2" borderId="5" xfId="8" applyFont="1" applyFill="1" applyBorder="1"/>
    <xf numFmtId="39" fontId="9" fillId="2" borderId="0" xfId="8" applyNumberFormat="1" applyFont="1" applyFill="1" applyBorder="1"/>
    <xf numFmtId="43" fontId="10" fillId="2" borderId="0" xfId="9" applyFont="1" applyFill="1" applyBorder="1"/>
    <xf numFmtId="4" fontId="10" fillId="2" borderId="0" xfId="9" applyNumberFormat="1" applyFont="1" applyFill="1" applyBorder="1" applyAlignment="1">
      <alignment horizontal="right"/>
    </xf>
    <xf numFmtId="43" fontId="27" fillId="2" borderId="0" xfId="9" applyFont="1" applyFill="1" applyBorder="1"/>
    <xf numFmtId="0" fontId="9" fillId="2" borderId="5" xfId="8" applyFont="1" applyFill="1" applyBorder="1"/>
    <xf numFmtId="43" fontId="6" fillId="2" borderId="4" xfId="9" applyFont="1" applyFill="1" applyBorder="1"/>
    <xf numFmtId="0" fontId="5" fillId="2" borderId="27" xfId="8" applyFont="1" applyFill="1" applyBorder="1"/>
  </cellXfs>
  <cellStyles count="10">
    <cellStyle name="Millares" xfId="1" builtinId="3"/>
    <cellStyle name="Millares 2" xfId="4"/>
    <cellStyle name="Millares 3" xfId="6"/>
    <cellStyle name="Millares 4" xfId="9"/>
    <cellStyle name="Normal" xfId="0" builtinId="0"/>
    <cellStyle name="Normal 2" xfId="3"/>
    <cellStyle name="Normal 3" xfId="5"/>
    <cellStyle name="Normal 4" xfId="8"/>
    <cellStyle name="Porcentaje" xfId="2" builtinId="5"/>
    <cellStyle name="Porcentaje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230"/>
  <sheetViews>
    <sheetView zoomScaleNormal="100" workbookViewId="0">
      <selection sqref="A1:XFD1048576"/>
    </sheetView>
  </sheetViews>
  <sheetFormatPr baseColWidth="10" defaultRowHeight="15" x14ac:dyDescent="0.25"/>
  <cols>
    <col min="1" max="1" width="15.42578125" style="1" customWidth="1"/>
    <col min="2" max="2" width="3.85546875" style="1" customWidth="1"/>
    <col min="3" max="3" width="49.85546875" style="57" customWidth="1"/>
    <col min="4" max="4" width="22.5703125" style="3" customWidth="1"/>
    <col min="5" max="5" width="23" style="3" customWidth="1"/>
    <col min="6" max="6" width="22.85546875" style="3" customWidth="1"/>
    <col min="7" max="7" width="23.42578125" style="3" customWidth="1"/>
    <col min="8" max="8" width="22" style="3" customWidth="1"/>
    <col min="9" max="256" width="11.42578125" style="1"/>
    <col min="257" max="257" width="15.42578125" style="1" customWidth="1"/>
    <col min="258" max="258" width="3.85546875" style="1" customWidth="1"/>
    <col min="259" max="259" width="49.85546875" style="1" customWidth="1"/>
    <col min="260" max="260" width="22.5703125" style="1" customWidth="1"/>
    <col min="261" max="261" width="23" style="1" customWidth="1"/>
    <col min="262" max="262" width="22.85546875" style="1" customWidth="1"/>
    <col min="263" max="263" width="23.42578125" style="1" customWidth="1"/>
    <col min="264" max="264" width="22" style="1" customWidth="1"/>
    <col min="265" max="512" width="11.42578125" style="1"/>
    <col min="513" max="513" width="15.42578125" style="1" customWidth="1"/>
    <col min="514" max="514" width="3.85546875" style="1" customWidth="1"/>
    <col min="515" max="515" width="49.85546875" style="1" customWidth="1"/>
    <col min="516" max="516" width="22.5703125" style="1" customWidth="1"/>
    <col min="517" max="517" width="23" style="1" customWidth="1"/>
    <col min="518" max="518" width="22.85546875" style="1" customWidth="1"/>
    <col min="519" max="519" width="23.42578125" style="1" customWidth="1"/>
    <col min="520" max="520" width="22" style="1" customWidth="1"/>
    <col min="521" max="768" width="11.42578125" style="1"/>
    <col min="769" max="769" width="15.42578125" style="1" customWidth="1"/>
    <col min="770" max="770" width="3.85546875" style="1" customWidth="1"/>
    <col min="771" max="771" width="49.85546875" style="1" customWidth="1"/>
    <col min="772" max="772" width="22.5703125" style="1" customWidth="1"/>
    <col min="773" max="773" width="23" style="1" customWidth="1"/>
    <col min="774" max="774" width="22.85546875" style="1" customWidth="1"/>
    <col min="775" max="775" width="23.42578125" style="1" customWidth="1"/>
    <col min="776" max="776" width="22" style="1" customWidth="1"/>
    <col min="777" max="1024" width="11.42578125" style="1"/>
    <col min="1025" max="1025" width="15.42578125" style="1" customWidth="1"/>
    <col min="1026" max="1026" width="3.85546875" style="1" customWidth="1"/>
    <col min="1027" max="1027" width="49.85546875" style="1" customWidth="1"/>
    <col min="1028" max="1028" width="22.5703125" style="1" customWidth="1"/>
    <col min="1029" max="1029" width="23" style="1" customWidth="1"/>
    <col min="1030" max="1030" width="22.85546875" style="1" customWidth="1"/>
    <col min="1031" max="1031" width="23.42578125" style="1" customWidth="1"/>
    <col min="1032" max="1032" width="22" style="1" customWidth="1"/>
    <col min="1033" max="1280" width="11.42578125" style="1"/>
    <col min="1281" max="1281" width="15.42578125" style="1" customWidth="1"/>
    <col min="1282" max="1282" width="3.85546875" style="1" customWidth="1"/>
    <col min="1283" max="1283" width="49.85546875" style="1" customWidth="1"/>
    <col min="1284" max="1284" width="22.5703125" style="1" customWidth="1"/>
    <col min="1285" max="1285" width="23" style="1" customWidth="1"/>
    <col min="1286" max="1286" width="22.85546875" style="1" customWidth="1"/>
    <col min="1287" max="1287" width="23.42578125" style="1" customWidth="1"/>
    <col min="1288" max="1288" width="22" style="1" customWidth="1"/>
    <col min="1289" max="1536" width="11.42578125" style="1"/>
    <col min="1537" max="1537" width="15.42578125" style="1" customWidth="1"/>
    <col min="1538" max="1538" width="3.85546875" style="1" customWidth="1"/>
    <col min="1539" max="1539" width="49.85546875" style="1" customWidth="1"/>
    <col min="1540" max="1540" width="22.5703125" style="1" customWidth="1"/>
    <col min="1541" max="1541" width="23" style="1" customWidth="1"/>
    <col min="1542" max="1542" width="22.85546875" style="1" customWidth="1"/>
    <col min="1543" max="1543" width="23.42578125" style="1" customWidth="1"/>
    <col min="1544" max="1544" width="22" style="1" customWidth="1"/>
    <col min="1545" max="1792" width="11.42578125" style="1"/>
    <col min="1793" max="1793" width="15.42578125" style="1" customWidth="1"/>
    <col min="1794" max="1794" width="3.85546875" style="1" customWidth="1"/>
    <col min="1795" max="1795" width="49.85546875" style="1" customWidth="1"/>
    <col min="1796" max="1796" width="22.5703125" style="1" customWidth="1"/>
    <col min="1797" max="1797" width="23" style="1" customWidth="1"/>
    <col min="1798" max="1798" width="22.85546875" style="1" customWidth="1"/>
    <col min="1799" max="1799" width="23.42578125" style="1" customWidth="1"/>
    <col min="1800" max="1800" width="22" style="1" customWidth="1"/>
    <col min="1801" max="2048" width="11.42578125" style="1"/>
    <col min="2049" max="2049" width="15.42578125" style="1" customWidth="1"/>
    <col min="2050" max="2050" width="3.85546875" style="1" customWidth="1"/>
    <col min="2051" max="2051" width="49.85546875" style="1" customWidth="1"/>
    <col min="2052" max="2052" width="22.5703125" style="1" customWidth="1"/>
    <col min="2053" max="2053" width="23" style="1" customWidth="1"/>
    <col min="2054" max="2054" width="22.85546875" style="1" customWidth="1"/>
    <col min="2055" max="2055" width="23.42578125" style="1" customWidth="1"/>
    <col min="2056" max="2056" width="22" style="1" customWidth="1"/>
    <col min="2057" max="2304" width="11.42578125" style="1"/>
    <col min="2305" max="2305" width="15.42578125" style="1" customWidth="1"/>
    <col min="2306" max="2306" width="3.85546875" style="1" customWidth="1"/>
    <col min="2307" max="2307" width="49.85546875" style="1" customWidth="1"/>
    <col min="2308" max="2308" width="22.5703125" style="1" customWidth="1"/>
    <col min="2309" max="2309" width="23" style="1" customWidth="1"/>
    <col min="2310" max="2310" width="22.85546875" style="1" customWidth="1"/>
    <col min="2311" max="2311" width="23.42578125" style="1" customWidth="1"/>
    <col min="2312" max="2312" width="22" style="1" customWidth="1"/>
    <col min="2313" max="2560" width="11.42578125" style="1"/>
    <col min="2561" max="2561" width="15.42578125" style="1" customWidth="1"/>
    <col min="2562" max="2562" width="3.85546875" style="1" customWidth="1"/>
    <col min="2563" max="2563" width="49.85546875" style="1" customWidth="1"/>
    <col min="2564" max="2564" width="22.5703125" style="1" customWidth="1"/>
    <col min="2565" max="2565" width="23" style="1" customWidth="1"/>
    <col min="2566" max="2566" width="22.85546875" style="1" customWidth="1"/>
    <col min="2567" max="2567" width="23.42578125" style="1" customWidth="1"/>
    <col min="2568" max="2568" width="22" style="1" customWidth="1"/>
    <col min="2569" max="2816" width="11.42578125" style="1"/>
    <col min="2817" max="2817" width="15.42578125" style="1" customWidth="1"/>
    <col min="2818" max="2818" width="3.85546875" style="1" customWidth="1"/>
    <col min="2819" max="2819" width="49.85546875" style="1" customWidth="1"/>
    <col min="2820" max="2820" width="22.5703125" style="1" customWidth="1"/>
    <col min="2821" max="2821" width="23" style="1" customWidth="1"/>
    <col min="2822" max="2822" width="22.85546875" style="1" customWidth="1"/>
    <col min="2823" max="2823" width="23.42578125" style="1" customWidth="1"/>
    <col min="2824" max="2824" width="22" style="1" customWidth="1"/>
    <col min="2825" max="3072" width="11.42578125" style="1"/>
    <col min="3073" max="3073" width="15.42578125" style="1" customWidth="1"/>
    <col min="3074" max="3074" width="3.85546875" style="1" customWidth="1"/>
    <col min="3075" max="3075" width="49.85546875" style="1" customWidth="1"/>
    <col min="3076" max="3076" width="22.5703125" style="1" customWidth="1"/>
    <col min="3077" max="3077" width="23" style="1" customWidth="1"/>
    <col min="3078" max="3078" width="22.85546875" style="1" customWidth="1"/>
    <col min="3079" max="3079" width="23.42578125" style="1" customWidth="1"/>
    <col min="3080" max="3080" width="22" style="1" customWidth="1"/>
    <col min="3081" max="3328" width="11.42578125" style="1"/>
    <col min="3329" max="3329" width="15.42578125" style="1" customWidth="1"/>
    <col min="3330" max="3330" width="3.85546875" style="1" customWidth="1"/>
    <col min="3331" max="3331" width="49.85546875" style="1" customWidth="1"/>
    <col min="3332" max="3332" width="22.5703125" style="1" customWidth="1"/>
    <col min="3333" max="3333" width="23" style="1" customWidth="1"/>
    <col min="3334" max="3334" width="22.85546875" style="1" customWidth="1"/>
    <col min="3335" max="3335" width="23.42578125" style="1" customWidth="1"/>
    <col min="3336" max="3336" width="22" style="1" customWidth="1"/>
    <col min="3337" max="3584" width="11.42578125" style="1"/>
    <col min="3585" max="3585" width="15.42578125" style="1" customWidth="1"/>
    <col min="3586" max="3586" width="3.85546875" style="1" customWidth="1"/>
    <col min="3587" max="3587" width="49.85546875" style="1" customWidth="1"/>
    <col min="3588" max="3588" width="22.5703125" style="1" customWidth="1"/>
    <col min="3589" max="3589" width="23" style="1" customWidth="1"/>
    <col min="3590" max="3590" width="22.85546875" style="1" customWidth="1"/>
    <col min="3591" max="3591" width="23.42578125" style="1" customWidth="1"/>
    <col min="3592" max="3592" width="22" style="1" customWidth="1"/>
    <col min="3593" max="3840" width="11.42578125" style="1"/>
    <col min="3841" max="3841" width="15.42578125" style="1" customWidth="1"/>
    <col min="3842" max="3842" width="3.85546875" style="1" customWidth="1"/>
    <col min="3843" max="3843" width="49.85546875" style="1" customWidth="1"/>
    <col min="3844" max="3844" width="22.5703125" style="1" customWidth="1"/>
    <col min="3845" max="3845" width="23" style="1" customWidth="1"/>
    <col min="3846" max="3846" width="22.85546875" style="1" customWidth="1"/>
    <col min="3847" max="3847" width="23.42578125" style="1" customWidth="1"/>
    <col min="3848" max="3848" width="22" style="1" customWidth="1"/>
    <col min="3849" max="4096" width="11.42578125" style="1"/>
    <col min="4097" max="4097" width="15.42578125" style="1" customWidth="1"/>
    <col min="4098" max="4098" width="3.85546875" style="1" customWidth="1"/>
    <col min="4099" max="4099" width="49.85546875" style="1" customWidth="1"/>
    <col min="4100" max="4100" width="22.5703125" style="1" customWidth="1"/>
    <col min="4101" max="4101" width="23" style="1" customWidth="1"/>
    <col min="4102" max="4102" width="22.85546875" style="1" customWidth="1"/>
    <col min="4103" max="4103" width="23.42578125" style="1" customWidth="1"/>
    <col min="4104" max="4104" width="22" style="1" customWidth="1"/>
    <col min="4105" max="4352" width="11.42578125" style="1"/>
    <col min="4353" max="4353" width="15.42578125" style="1" customWidth="1"/>
    <col min="4354" max="4354" width="3.85546875" style="1" customWidth="1"/>
    <col min="4355" max="4355" width="49.85546875" style="1" customWidth="1"/>
    <col min="4356" max="4356" width="22.5703125" style="1" customWidth="1"/>
    <col min="4357" max="4357" width="23" style="1" customWidth="1"/>
    <col min="4358" max="4358" width="22.85546875" style="1" customWidth="1"/>
    <col min="4359" max="4359" width="23.42578125" style="1" customWidth="1"/>
    <col min="4360" max="4360" width="22" style="1" customWidth="1"/>
    <col min="4361" max="4608" width="11.42578125" style="1"/>
    <col min="4609" max="4609" width="15.42578125" style="1" customWidth="1"/>
    <col min="4610" max="4610" width="3.85546875" style="1" customWidth="1"/>
    <col min="4611" max="4611" width="49.85546875" style="1" customWidth="1"/>
    <col min="4612" max="4612" width="22.5703125" style="1" customWidth="1"/>
    <col min="4613" max="4613" width="23" style="1" customWidth="1"/>
    <col min="4614" max="4614" width="22.85546875" style="1" customWidth="1"/>
    <col min="4615" max="4615" width="23.42578125" style="1" customWidth="1"/>
    <col min="4616" max="4616" width="22" style="1" customWidth="1"/>
    <col min="4617" max="4864" width="11.42578125" style="1"/>
    <col min="4865" max="4865" width="15.42578125" style="1" customWidth="1"/>
    <col min="4866" max="4866" width="3.85546875" style="1" customWidth="1"/>
    <col min="4867" max="4867" width="49.85546875" style="1" customWidth="1"/>
    <col min="4868" max="4868" width="22.5703125" style="1" customWidth="1"/>
    <col min="4869" max="4869" width="23" style="1" customWidth="1"/>
    <col min="4870" max="4870" width="22.85546875" style="1" customWidth="1"/>
    <col min="4871" max="4871" width="23.42578125" style="1" customWidth="1"/>
    <col min="4872" max="4872" width="22" style="1" customWidth="1"/>
    <col min="4873" max="5120" width="11.42578125" style="1"/>
    <col min="5121" max="5121" width="15.42578125" style="1" customWidth="1"/>
    <col min="5122" max="5122" width="3.85546875" style="1" customWidth="1"/>
    <col min="5123" max="5123" width="49.85546875" style="1" customWidth="1"/>
    <col min="5124" max="5124" width="22.5703125" style="1" customWidth="1"/>
    <col min="5125" max="5125" width="23" style="1" customWidth="1"/>
    <col min="5126" max="5126" width="22.85546875" style="1" customWidth="1"/>
    <col min="5127" max="5127" width="23.42578125" style="1" customWidth="1"/>
    <col min="5128" max="5128" width="22" style="1" customWidth="1"/>
    <col min="5129" max="5376" width="11.42578125" style="1"/>
    <col min="5377" max="5377" width="15.42578125" style="1" customWidth="1"/>
    <col min="5378" max="5378" width="3.85546875" style="1" customWidth="1"/>
    <col min="5379" max="5379" width="49.85546875" style="1" customWidth="1"/>
    <col min="5380" max="5380" width="22.5703125" style="1" customWidth="1"/>
    <col min="5381" max="5381" width="23" style="1" customWidth="1"/>
    <col min="5382" max="5382" width="22.85546875" style="1" customWidth="1"/>
    <col min="5383" max="5383" width="23.42578125" style="1" customWidth="1"/>
    <col min="5384" max="5384" width="22" style="1" customWidth="1"/>
    <col min="5385" max="5632" width="11.42578125" style="1"/>
    <col min="5633" max="5633" width="15.42578125" style="1" customWidth="1"/>
    <col min="5634" max="5634" width="3.85546875" style="1" customWidth="1"/>
    <col min="5635" max="5635" width="49.85546875" style="1" customWidth="1"/>
    <col min="5636" max="5636" width="22.5703125" style="1" customWidth="1"/>
    <col min="5637" max="5637" width="23" style="1" customWidth="1"/>
    <col min="5638" max="5638" width="22.85546875" style="1" customWidth="1"/>
    <col min="5639" max="5639" width="23.42578125" style="1" customWidth="1"/>
    <col min="5640" max="5640" width="22" style="1" customWidth="1"/>
    <col min="5641" max="5888" width="11.42578125" style="1"/>
    <col min="5889" max="5889" width="15.42578125" style="1" customWidth="1"/>
    <col min="5890" max="5890" width="3.85546875" style="1" customWidth="1"/>
    <col min="5891" max="5891" width="49.85546875" style="1" customWidth="1"/>
    <col min="5892" max="5892" width="22.5703125" style="1" customWidth="1"/>
    <col min="5893" max="5893" width="23" style="1" customWidth="1"/>
    <col min="5894" max="5894" width="22.85546875" style="1" customWidth="1"/>
    <col min="5895" max="5895" width="23.42578125" style="1" customWidth="1"/>
    <col min="5896" max="5896" width="22" style="1" customWidth="1"/>
    <col min="5897" max="6144" width="11.42578125" style="1"/>
    <col min="6145" max="6145" width="15.42578125" style="1" customWidth="1"/>
    <col min="6146" max="6146" width="3.85546875" style="1" customWidth="1"/>
    <col min="6147" max="6147" width="49.85546875" style="1" customWidth="1"/>
    <col min="6148" max="6148" width="22.5703125" style="1" customWidth="1"/>
    <col min="6149" max="6149" width="23" style="1" customWidth="1"/>
    <col min="6150" max="6150" width="22.85546875" style="1" customWidth="1"/>
    <col min="6151" max="6151" width="23.42578125" style="1" customWidth="1"/>
    <col min="6152" max="6152" width="22" style="1" customWidth="1"/>
    <col min="6153" max="6400" width="11.42578125" style="1"/>
    <col min="6401" max="6401" width="15.42578125" style="1" customWidth="1"/>
    <col min="6402" max="6402" width="3.85546875" style="1" customWidth="1"/>
    <col min="6403" max="6403" width="49.85546875" style="1" customWidth="1"/>
    <col min="6404" max="6404" width="22.5703125" style="1" customWidth="1"/>
    <col min="6405" max="6405" width="23" style="1" customWidth="1"/>
    <col min="6406" max="6406" width="22.85546875" style="1" customWidth="1"/>
    <col min="6407" max="6407" width="23.42578125" style="1" customWidth="1"/>
    <col min="6408" max="6408" width="22" style="1" customWidth="1"/>
    <col min="6409" max="6656" width="11.42578125" style="1"/>
    <col min="6657" max="6657" width="15.42578125" style="1" customWidth="1"/>
    <col min="6658" max="6658" width="3.85546875" style="1" customWidth="1"/>
    <col min="6659" max="6659" width="49.85546875" style="1" customWidth="1"/>
    <col min="6660" max="6660" width="22.5703125" style="1" customWidth="1"/>
    <col min="6661" max="6661" width="23" style="1" customWidth="1"/>
    <col min="6662" max="6662" width="22.85546875" style="1" customWidth="1"/>
    <col min="6663" max="6663" width="23.42578125" style="1" customWidth="1"/>
    <col min="6664" max="6664" width="22" style="1" customWidth="1"/>
    <col min="6665" max="6912" width="11.42578125" style="1"/>
    <col min="6913" max="6913" width="15.42578125" style="1" customWidth="1"/>
    <col min="6914" max="6914" width="3.85546875" style="1" customWidth="1"/>
    <col min="6915" max="6915" width="49.85546875" style="1" customWidth="1"/>
    <col min="6916" max="6916" width="22.5703125" style="1" customWidth="1"/>
    <col min="6917" max="6917" width="23" style="1" customWidth="1"/>
    <col min="6918" max="6918" width="22.85546875" style="1" customWidth="1"/>
    <col min="6919" max="6919" width="23.42578125" style="1" customWidth="1"/>
    <col min="6920" max="6920" width="22" style="1" customWidth="1"/>
    <col min="6921" max="7168" width="11.42578125" style="1"/>
    <col min="7169" max="7169" width="15.42578125" style="1" customWidth="1"/>
    <col min="7170" max="7170" width="3.85546875" style="1" customWidth="1"/>
    <col min="7171" max="7171" width="49.85546875" style="1" customWidth="1"/>
    <col min="7172" max="7172" width="22.5703125" style="1" customWidth="1"/>
    <col min="7173" max="7173" width="23" style="1" customWidth="1"/>
    <col min="7174" max="7174" width="22.85546875" style="1" customWidth="1"/>
    <col min="7175" max="7175" width="23.42578125" style="1" customWidth="1"/>
    <col min="7176" max="7176" width="22" style="1" customWidth="1"/>
    <col min="7177" max="7424" width="11.42578125" style="1"/>
    <col min="7425" max="7425" width="15.42578125" style="1" customWidth="1"/>
    <col min="7426" max="7426" width="3.85546875" style="1" customWidth="1"/>
    <col min="7427" max="7427" width="49.85546875" style="1" customWidth="1"/>
    <col min="7428" max="7428" width="22.5703125" style="1" customWidth="1"/>
    <col min="7429" max="7429" width="23" style="1" customWidth="1"/>
    <col min="7430" max="7430" width="22.85546875" style="1" customWidth="1"/>
    <col min="7431" max="7431" width="23.42578125" style="1" customWidth="1"/>
    <col min="7432" max="7432" width="22" style="1" customWidth="1"/>
    <col min="7433" max="7680" width="11.42578125" style="1"/>
    <col min="7681" max="7681" width="15.42578125" style="1" customWidth="1"/>
    <col min="7682" max="7682" width="3.85546875" style="1" customWidth="1"/>
    <col min="7683" max="7683" width="49.85546875" style="1" customWidth="1"/>
    <col min="7684" max="7684" width="22.5703125" style="1" customWidth="1"/>
    <col min="7685" max="7685" width="23" style="1" customWidth="1"/>
    <col min="7686" max="7686" width="22.85546875" style="1" customWidth="1"/>
    <col min="7687" max="7687" width="23.42578125" style="1" customWidth="1"/>
    <col min="7688" max="7688" width="22" style="1" customWidth="1"/>
    <col min="7689" max="7936" width="11.42578125" style="1"/>
    <col min="7937" max="7937" width="15.42578125" style="1" customWidth="1"/>
    <col min="7938" max="7938" width="3.85546875" style="1" customWidth="1"/>
    <col min="7939" max="7939" width="49.85546875" style="1" customWidth="1"/>
    <col min="7940" max="7940" width="22.5703125" style="1" customWidth="1"/>
    <col min="7941" max="7941" width="23" style="1" customWidth="1"/>
    <col min="7942" max="7942" width="22.85546875" style="1" customWidth="1"/>
    <col min="7943" max="7943" width="23.42578125" style="1" customWidth="1"/>
    <col min="7944" max="7944" width="22" style="1" customWidth="1"/>
    <col min="7945" max="8192" width="11.42578125" style="1"/>
    <col min="8193" max="8193" width="15.42578125" style="1" customWidth="1"/>
    <col min="8194" max="8194" width="3.85546875" style="1" customWidth="1"/>
    <col min="8195" max="8195" width="49.85546875" style="1" customWidth="1"/>
    <col min="8196" max="8196" width="22.5703125" style="1" customWidth="1"/>
    <col min="8197" max="8197" width="23" style="1" customWidth="1"/>
    <col min="8198" max="8198" width="22.85546875" style="1" customWidth="1"/>
    <col min="8199" max="8199" width="23.42578125" style="1" customWidth="1"/>
    <col min="8200" max="8200" width="22" style="1" customWidth="1"/>
    <col min="8201" max="8448" width="11.42578125" style="1"/>
    <col min="8449" max="8449" width="15.42578125" style="1" customWidth="1"/>
    <col min="8450" max="8450" width="3.85546875" style="1" customWidth="1"/>
    <col min="8451" max="8451" width="49.85546875" style="1" customWidth="1"/>
    <col min="8452" max="8452" width="22.5703125" style="1" customWidth="1"/>
    <col min="8453" max="8453" width="23" style="1" customWidth="1"/>
    <col min="8454" max="8454" width="22.85546875" style="1" customWidth="1"/>
    <col min="8455" max="8455" width="23.42578125" style="1" customWidth="1"/>
    <col min="8456" max="8456" width="22" style="1" customWidth="1"/>
    <col min="8457" max="8704" width="11.42578125" style="1"/>
    <col min="8705" max="8705" width="15.42578125" style="1" customWidth="1"/>
    <col min="8706" max="8706" width="3.85546875" style="1" customWidth="1"/>
    <col min="8707" max="8707" width="49.85546875" style="1" customWidth="1"/>
    <col min="8708" max="8708" width="22.5703125" style="1" customWidth="1"/>
    <col min="8709" max="8709" width="23" style="1" customWidth="1"/>
    <col min="8710" max="8710" width="22.85546875" style="1" customWidth="1"/>
    <col min="8711" max="8711" width="23.42578125" style="1" customWidth="1"/>
    <col min="8712" max="8712" width="22" style="1" customWidth="1"/>
    <col min="8713" max="8960" width="11.42578125" style="1"/>
    <col min="8961" max="8961" width="15.42578125" style="1" customWidth="1"/>
    <col min="8962" max="8962" width="3.85546875" style="1" customWidth="1"/>
    <col min="8963" max="8963" width="49.85546875" style="1" customWidth="1"/>
    <col min="8964" max="8964" width="22.5703125" style="1" customWidth="1"/>
    <col min="8965" max="8965" width="23" style="1" customWidth="1"/>
    <col min="8966" max="8966" width="22.85546875" style="1" customWidth="1"/>
    <col min="8967" max="8967" width="23.42578125" style="1" customWidth="1"/>
    <col min="8968" max="8968" width="22" style="1" customWidth="1"/>
    <col min="8969" max="9216" width="11.42578125" style="1"/>
    <col min="9217" max="9217" width="15.42578125" style="1" customWidth="1"/>
    <col min="9218" max="9218" width="3.85546875" style="1" customWidth="1"/>
    <col min="9219" max="9219" width="49.85546875" style="1" customWidth="1"/>
    <col min="9220" max="9220" width="22.5703125" style="1" customWidth="1"/>
    <col min="9221" max="9221" width="23" style="1" customWidth="1"/>
    <col min="9222" max="9222" width="22.85546875" style="1" customWidth="1"/>
    <col min="9223" max="9223" width="23.42578125" style="1" customWidth="1"/>
    <col min="9224" max="9224" width="22" style="1" customWidth="1"/>
    <col min="9225" max="9472" width="11.42578125" style="1"/>
    <col min="9473" max="9473" width="15.42578125" style="1" customWidth="1"/>
    <col min="9474" max="9474" width="3.85546875" style="1" customWidth="1"/>
    <col min="9475" max="9475" width="49.85546875" style="1" customWidth="1"/>
    <col min="9476" max="9476" width="22.5703125" style="1" customWidth="1"/>
    <col min="9477" max="9477" width="23" style="1" customWidth="1"/>
    <col min="9478" max="9478" width="22.85546875" style="1" customWidth="1"/>
    <col min="9479" max="9479" width="23.42578125" style="1" customWidth="1"/>
    <col min="9480" max="9480" width="22" style="1" customWidth="1"/>
    <col min="9481" max="9728" width="11.42578125" style="1"/>
    <col min="9729" max="9729" width="15.42578125" style="1" customWidth="1"/>
    <col min="9730" max="9730" width="3.85546875" style="1" customWidth="1"/>
    <col min="9731" max="9731" width="49.85546875" style="1" customWidth="1"/>
    <col min="9732" max="9732" width="22.5703125" style="1" customWidth="1"/>
    <col min="9733" max="9733" width="23" style="1" customWidth="1"/>
    <col min="9734" max="9734" width="22.85546875" style="1" customWidth="1"/>
    <col min="9735" max="9735" width="23.42578125" style="1" customWidth="1"/>
    <col min="9736" max="9736" width="22" style="1" customWidth="1"/>
    <col min="9737" max="9984" width="11.42578125" style="1"/>
    <col min="9985" max="9985" width="15.42578125" style="1" customWidth="1"/>
    <col min="9986" max="9986" width="3.85546875" style="1" customWidth="1"/>
    <col min="9987" max="9987" width="49.85546875" style="1" customWidth="1"/>
    <col min="9988" max="9988" width="22.5703125" style="1" customWidth="1"/>
    <col min="9989" max="9989" width="23" style="1" customWidth="1"/>
    <col min="9990" max="9990" width="22.85546875" style="1" customWidth="1"/>
    <col min="9991" max="9991" width="23.42578125" style="1" customWidth="1"/>
    <col min="9992" max="9992" width="22" style="1" customWidth="1"/>
    <col min="9993" max="10240" width="11.42578125" style="1"/>
    <col min="10241" max="10241" width="15.42578125" style="1" customWidth="1"/>
    <col min="10242" max="10242" width="3.85546875" style="1" customWidth="1"/>
    <col min="10243" max="10243" width="49.85546875" style="1" customWidth="1"/>
    <col min="10244" max="10244" width="22.5703125" style="1" customWidth="1"/>
    <col min="10245" max="10245" width="23" style="1" customWidth="1"/>
    <col min="10246" max="10246" width="22.85546875" style="1" customWidth="1"/>
    <col min="10247" max="10247" width="23.42578125" style="1" customWidth="1"/>
    <col min="10248" max="10248" width="22" style="1" customWidth="1"/>
    <col min="10249" max="10496" width="11.42578125" style="1"/>
    <col min="10497" max="10497" width="15.42578125" style="1" customWidth="1"/>
    <col min="10498" max="10498" width="3.85546875" style="1" customWidth="1"/>
    <col min="10499" max="10499" width="49.85546875" style="1" customWidth="1"/>
    <col min="10500" max="10500" width="22.5703125" style="1" customWidth="1"/>
    <col min="10501" max="10501" width="23" style="1" customWidth="1"/>
    <col min="10502" max="10502" width="22.85546875" style="1" customWidth="1"/>
    <col min="10503" max="10503" width="23.42578125" style="1" customWidth="1"/>
    <col min="10504" max="10504" width="22" style="1" customWidth="1"/>
    <col min="10505" max="10752" width="11.42578125" style="1"/>
    <col min="10753" max="10753" width="15.42578125" style="1" customWidth="1"/>
    <col min="10754" max="10754" width="3.85546875" style="1" customWidth="1"/>
    <col min="10755" max="10755" width="49.85546875" style="1" customWidth="1"/>
    <col min="10756" max="10756" width="22.5703125" style="1" customWidth="1"/>
    <col min="10757" max="10757" width="23" style="1" customWidth="1"/>
    <col min="10758" max="10758" width="22.85546875" style="1" customWidth="1"/>
    <col min="10759" max="10759" width="23.42578125" style="1" customWidth="1"/>
    <col min="10760" max="10760" width="22" style="1" customWidth="1"/>
    <col min="10761" max="11008" width="11.42578125" style="1"/>
    <col min="11009" max="11009" width="15.42578125" style="1" customWidth="1"/>
    <col min="11010" max="11010" width="3.85546875" style="1" customWidth="1"/>
    <col min="11011" max="11011" width="49.85546875" style="1" customWidth="1"/>
    <col min="11012" max="11012" width="22.5703125" style="1" customWidth="1"/>
    <col min="11013" max="11013" width="23" style="1" customWidth="1"/>
    <col min="11014" max="11014" width="22.85546875" style="1" customWidth="1"/>
    <col min="11015" max="11015" width="23.42578125" style="1" customWidth="1"/>
    <col min="11016" max="11016" width="22" style="1" customWidth="1"/>
    <col min="11017" max="11264" width="11.42578125" style="1"/>
    <col min="11265" max="11265" width="15.42578125" style="1" customWidth="1"/>
    <col min="11266" max="11266" width="3.85546875" style="1" customWidth="1"/>
    <col min="11267" max="11267" width="49.85546875" style="1" customWidth="1"/>
    <col min="11268" max="11268" width="22.5703125" style="1" customWidth="1"/>
    <col min="11269" max="11269" width="23" style="1" customWidth="1"/>
    <col min="11270" max="11270" width="22.85546875" style="1" customWidth="1"/>
    <col min="11271" max="11271" width="23.42578125" style="1" customWidth="1"/>
    <col min="11272" max="11272" width="22" style="1" customWidth="1"/>
    <col min="11273" max="11520" width="11.42578125" style="1"/>
    <col min="11521" max="11521" width="15.42578125" style="1" customWidth="1"/>
    <col min="11522" max="11522" width="3.85546875" style="1" customWidth="1"/>
    <col min="11523" max="11523" width="49.85546875" style="1" customWidth="1"/>
    <col min="11524" max="11524" width="22.5703125" style="1" customWidth="1"/>
    <col min="11525" max="11525" width="23" style="1" customWidth="1"/>
    <col min="11526" max="11526" width="22.85546875" style="1" customWidth="1"/>
    <col min="11527" max="11527" width="23.42578125" style="1" customWidth="1"/>
    <col min="11528" max="11528" width="22" style="1" customWidth="1"/>
    <col min="11529" max="11776" width="11.42578125" style="1"/>
    <col min="11777" max="11777" width="15.42578125" style="1" customWidth="1"/>
    <col min="11778" max="11778" width="3.85546875" style="1" customWidth="1"/>
    <col min="11779" max="11779" width="49.85546875" style="1" customWidth="1"/>
    <col min="11780" max="11780" width="22.5703125" style="1" customWidth="1"/>
    <col min="11781" max="11781" width="23" style="1" customWidth="1"/>
    <col min="11782" max="11782" width="22.85546875" style="1" customWidth="1"/>
    <col min="11783" max="11783" width="23.42578125" style="1" customWidth="1"/>
    <col min="11784" max="11784" width="22" style="1" customWidth="1"/>
    <col min="11785" max="12032" width="11.42578125" style="1"/>
    <col min="12033" max="12033" width="15.42578125" style="1" customWidth="1"/>
    <col min="12034" max="12034" width="3.85546875" style="1" customWidth="1"/>
    <col min="12035" max="12035" width="49.85546875" style="1" customWidth="1"/>
    <col min="12036" max="12036" width="22.5703125" style="1" customWidth="1"/>
    <col min="12037" max="12037" width="23" style="1" customWidth="1"/>
    <col min="12038" max="12038" width="22.85546875" style="1" customWidth="1"/>
    <col min="12039" max="12039" width="23.42578125" style="1" customWidth="1"/>
    <col min="12040" max="12040" width="22" style="1" customWidth="1"/>
    <col min="12041" max="12288" width="11.42578125" style="1"/>
    <col min="12289" max="12289" width="15.42578125" style="1" customWidth="1"/>
    <col min="12290" max="12290" width="3.85546875" style="1" customWidth="1"/>
    <col min="12291" max="12291" width="49.85546875" style="1" customWidth="1"/>
    <col min="12292" max="12292" width="22.5703125" style="1" customWidth="1"/>
    <col min="12293" max="12293" width="23" style="1" customWidth="1"/>
    <col min="12294" max="12294" width="22.85546875" style="1" customWidth="1"/>
    <col min="12295" max="12295" width="23.42578125" style="1" customWidth="1"/>
    <col min="12296" max="12296" width="22" style="1" customWidth="1"/>
    <col min="12297" max="12544" width="11.42578125" style="1"/>
    <col min="12545" max="12545" width="15.42578125" style="1" customWidth="1"/>
    <col min="12546" max="12546" width="3.85546875" style="1" customWidth="1"/>
    <col min="12547" max="12547" width="49.85546875" style="1" customWidth="1"/>
    <col min="12548" max="12548" width="22.5703125" style="1" customWidth="1"/>
    <col min="12549" max="12549" width="23" style="1" customWidth="1"/>
    <col min="12550" max="12550" width="22.85546875" style="1" customWidth="1"/>
    <col min="12551" max="12551" width="23.42578125" style="1" customWidth="1"/>
    <col min="12552" max="12552" width="22" style="1" customWidth="1"/>
    <col min="12553" max="12800" width="11.42578125" style="1"/>
    <col min="12801" max="12801" width="15.42578125" style="1" customWidth="1"/>
    <col min="12802" max="12802" width="3.85546875" style="1" customWidth="1"/>
    <col min="12803" max="12803" width="49.85546875" style="1" customWidth="1"/>
    <col min="12804" max="12804" width="22.5703125" style="1" customWidth="1"/>
    <col min="12805" max="12805" width="23" style="1" customWidth="1"/>
    <col min="12806" max="12806" width="22.85546875" style="1" customWidth="1"/>
    <col min="12807" max="12807" width="23.42578125" style="1" customWidth="1"/>
    <col min="12808" max="12808" width="22" style="1" customWidth="1"/>
    <col min="12809" max="13056" width="11.42578125" style="1"/>
    <col min="13057" max="13057" width="15.42578125" style="1" customWidth="1"/>
    <col min="13058" max="13058" width="3.85546875" style="1" customWidth="1"/>
    <col min="13059" max="13059" width="49.85546875" style="1" customWidth="1"/>
    <col min="13060" max="13060" width="22.5703125" style="1" customWidth="1"/>
    <col min="13061" max="13061" width="23" style="1" customWidth="1"/>
    <col min="13062" max="13062" width="22.85546875" style="1" customWidth="1"/>
    <col min="13063" max="13063" width="23.42578125" style="1" customWidth="1"/>
    <col min="13064" max="13064" width="22" style="1" customWidth="1"/>
    <col min="13065" max="13312" width="11.42578125" style="1"/>
    <col min="13313" max="13313" width="15.42578125" style="1" customWidth="1"/>
    <col min="13314" max="13314" width="3.85546875" style="1" customWidth="1"/>
    <col min="13315" max="13315" width="49.85546875" style="1" customWidth="1"/>
    <col min="13316" max="13316" width="22.5703125" style="1" customWidth="1"/>
    <col min="13317" max="13317" width="23" style="1" customWidth="1"/>
    <col min="13318" max="13318" width="22.85546875" style="1" customWidth="1"/>
    <col min="13319" max="13319" width="23.42578125" style="1" customWidth="1"/>
    <col min="13320" max="13320" width="22" style="1" customWidth="1"/>
    <col min="13321" max="13568" width="11.42578125" style="1"/>
    <col min="13569" max="13569" width="15.42578125" style="1" customWidth="1"/>
    <col min="13570" max="13570" width="3.85546875" style="1" customWidth="1"/>
    <col min="13571" max="13571" width="49.85546875" style="1" customWidth="1"/>
    <col min="13572" max="13572" width="22.5703125" style="1" customWidth="1"/>
    <col min="13573" max="13573" width="23" style="1" customWidth="1"/>
    <col min="13574" max="13574" width="22.85546875" style="1" customWidth="1"/>
    <col min="13575" max="13575" width="23.42578125" style="1" customWidth="1"/>
    <col min="13576" max="13576" width="22" style="1" customWidth="1"/>
    <col min="13577" max="13824" width="11.42578125" style="1"/>
    <col min="13825" max="13825" width="15.42578125" style="1" customWidth="1"/>
    <col min="13826" max="13826" width="3.85546875" style="1" customWidth="1"/>
    <col min="13827" max="13827" width="49.85546875" style="1" customWidth="1"/>
    <col min="13828" max="13828" width="22.5703125" style="1" customWidth="1"/>
    <col min="13829" max="13829" width="23" style="1" customWidth="1"/>
    <col min="13830" max="13830" width="22.85546875" style="1" customWidth="1"/>
    <col min="13831" max="13831" width="23.42578125" style="1" customWidth="1"/>
    <col min="13832" max="13832" width="22" style="1" customWidth="1"/>
    <col min="13833" max="14080" width="11.42578125" style="1"/>
    <col min="14081" max="14081" width="15.42578125" style="1" customWidth="1"/>
    <col min="14082" max="14082" width="3.85546875" style="1" customWidth="1"/>
    <col min="14083" max="14083" width="49.85546875" style="1" customWidth="1"/>
    <col min="14084" max="14084" width="22.5703125" style="1" customWidth="1"/>
    <col min="14085" max="14085" width="23" style="1" customWidth="1"/>
    <col min="14086" max="14086" width="22.85546875" style="1" customWidth="1"/>
    <col min="14087" max="14087" width="23.42578125" style="1" customWidth="1"/>
    <col min="14088" max="14088" width="22" style="1" customWidth="1"/>
    <col min="14089" max="14336" width="11.42578125" style="1"/>
    <col min="14337" max="14337" width="15.42578125" style="1" customWidth="1"/>
    <col min="14338" max="14338" width="3.85546875" style="1" customWidth="1"/>
    <col min="14339" max="14339" width="49.85546875" style="1" customWidth="1"/>
    <col min="14340" max="14340" width="22.5703125" style="1" customWidth="1"/>
    <col min="14341" max="14341" width="23" style="1" customWidth="1"/>
    <col min="14342" max="14342" width="22.85546875" style="1" customWidth="1"/>
    <col min="14343" max="14343" width="23.42578125" style="1" customWidth="1"/>
    <col min="14344" max="14344" width="22" style="1" customWidth="1"/>
    <col min="14345" max="14592" width="11.42578125" style="1"/>
    <col min="14593" max="14593" width="15.42578125" style="1" customWidth="1"/>
    <col min="14594" max="14594" width="3.85546875" style="1" customWidth="1"/>
    <col min="14595" max="14595" width="49.85546875" style="1" customWidth="1"/>
    <col min="14596" max="14596" width="22.5703125" style="1" customWidth="1"/>
    <col min="14597" max="14597" width="23" style="1" customWidth="1"/>
    <col min="14598" max="14598" width="22.85546875" style="1" customWidth="1"/>
    <col min="14599" max="14599" width="23.42578125" style="1" customWidth="1"/>
    <col min="14600" max="14600" width="22" style="1" customWidth="1"/>
    <col min="14601" max="14848" width="11.42578125" style="1"/>
    <col min="14849" max="14849" width="15.42578125" style="1" customWidth="1"/>
    <col min="14850" max="14850" width="3.85546875" style="1" customWidth="1"/>
    <col min="14851" max="14851" width="49.85546875" style="1" customWidth="1"/>
    <col min="14852" max="14852" width="22.5703125" style="1" customWidth="1"/>
    <col min="14853" max="14853" width="23" style="1" customWidth="1"/>
    <col min="14854" max="14854" width="22.85546875" style="1" customWidth="1"/>
    <col min="14855" max="14855" width="23.42578125" style="1" customWidth="1"/>
    <col min="14856" max="14856" width="22" style="1" customWidth="1"/>
    <col min="14857" max="15104" width="11.42578125" style="1"/>
    <col min="15105" max="15105" width="15.42578125" style="1" customWidth="1"/>
    <col min="15106" max="15106" width="3.85546875" style="1" customWidth="1"/>
    <col min="15107" max="15107" width="49.85546875" style="1" customWidth="1"/>
    <col min="15108" max="15108" width="22.5703125" style="1" customWidth="1"/>
    <col min="15109" max="15109" width="23" style="1" customWidth="1"/>
    <col min="15110" max="15110" width="22.85546875" style="1" customWidth="1"/>
    <col min="15111" max="15111" width="23.42578125" style="1" customWidth="1"/>
    <col min="15112" max="15112" width="22" style="1" customWidth="1"/>
    <col min="15113" max="15360" width="11.42578125" style="1"/>
    <col min="15361" max="15361" width="15.42578125" style="1" customWidth="1"/>
    <col min="15362" max="15362" width="3.85546875" style="1" customWidth="1"/>
    <col min="15363" max="15363" width="49.85546875" style="1" customWidth="1"/>
    <col min="15364" max="15364" width="22.5703125" style="1" customWidth="1"/>
    <col min="15365" max="15365" width="23" style="1" customWidth="1"/>
    <col min="15366" max="15366" width="22.85546875" style="1" customWidth="1"/>
    <col min="15367" max="15367" width="23.42578125" style="1" customWidth="1"/>
    <col min="15368" max="15368" width="22" style="1" customWidth="1"/>
    <col min="15369" max="15616" width="11.42578125" style="1"/>
    <col min="15617" max="15617" width="15.42578125" style="1" customWidth="1"/>
    <col min="15618" max="15618" width="3.85546875" style="1" customWidth="1"/>
    <col min="15619" max="15619" width="49.85546875" style="1" customWidth="1"/>
    <col min="15620" max="15620" width="22.5703125" style="1" customWidth="1"/>
    <col min="15621" max="15621" width="23" style="1" customWidth="1"/>
    <col min="15622" max="15622" width="22.85546875" style="1" customWidth="1"/>
    <col min="15623" max="15623" width="23.42578125" style="1" customWidth="1"/>
    <col min="15624" max="15624" width="22" style="1" customWidth="1"/>
    <col min="15625" max="15872" width="11.42578125" style="1"/>
    <col min="15873" max="15873" width="15.42578125" style="1" customWidth="1"/>
    <col min="15874" max="15874" width="3.85546875" style="1" customWidth="1"/>
    <col min="15875" max="15875" width="49.85546875" style="1" customWidth="1"/>
    <col min="15876" max="15876" width="22.5703125" style="1" customWidth="1"/>
    <col min="15877" max="15877" width="23" style="1" customWidth="1"/>
    <col min="15878" max="15878" width="22.85546875" style="1" customWidth="1"/>
    <col min="15879" max="15879" width="23.42578125" style="1" customWidth="1"/>
    <col min="15880" max="15880" width="22" style="1" customWidth="1"/>
    <col min="15881" max="16128" width="11.42578125" style="1"/>
    <col min="16129" max="16129" width="15.42578125" style="1" customWidth="1"/>
    <col min="16130" max="16130" width="3.85546875" style="1" customWidth="1"/>
    <col min="16131" max="16131" width="49.85546875" style="1" customWidth="1"/>
    <col min="16132" max="16132" width="22.5703125" style="1" customWidth="1"/>
    <col min="16133" max="16133" width="23" style="1" customWidth="1"/>
    <col min="16134" max="16134" width="22.85546875" style="1" customWidth="1"/>
    <col min="16135" max="16135" width="23.42578125" style="1" customWidth="1"/>
    <col min="16136" max="16136" width="22" style="1" customWidth="1"/>
    <col min="16137" max="16384" width="11.42578125" style="1"/>
  </cols>
  <sheetData>
    <row r="1" spans="1:8" ht="15.75" thickBot="1" x14ac:dyDescent="0.3"/>
    <row r="2" spans="1:8" x14ac:dyDescent="0.25">
      <c r="A2" s="416" t="s">
        <v>1</v>
      </c>
      <c r="B2" s="417"/>
      <c r="C2" s="417"/>
      <c r="D2" s="417"/>
      <c r="E2" s="417"/>
      <c r="F2" s="417"/>
      <c r="G2" s="417"/>
      <c r="H2" s="418"/>
    </row>
    <row r="3" spans="1:8" ht="11.25" customHeight="1" x14ac:dyDescent="0.25">
      <c r="A3" s="419" t="s">
        <v>115</v>
      </c>
      <c r="B3" s="420"/>
      <c r="C3" s="420"/>
      <c r="D3" s="420"/>
      <c r="E3" s="420"/>
      <c r="F3" s="420"/>
      <c r="G3" s="420"/>
      <c r="H3" s="421"/>
    </row>
    <row r="4" spans="1:8" ht="0.75" customHeight="1" x14ac:dyDescent="0.25">
      <c r="A4" s="2"/>
      <c r="H4" s="5"/>
    </row>
    <row r="5" spans="1:8" ht="21.75" customHeight="1" x14ac:dyDescent="0.25">
      <c r="A5" s="6" t="s">
        <v>0</v>
      </c>
      <c r="H5" s="5"/>
    </row>
    <row r="6" spans="1:8" ht="16.5" hidden="1" customHeight="1" x14ac:dyDescent="0.25">
      <c r="A6" s="2"/>
      <c r="H6" s="7"/>
    </row>
    <row r="7" spans="1:8" ht="21.75" customHeight="1" thickBot="1" x14ac:dyDescent="0.3">
      <c r="A7" s="2" t="s">
        <v>116</v>
      </c>
      <c r="C7" s="57" t="s">
        <v>4</v>
      </c>
      <c r="E7" s="3" t="s">
        <v>117</v>
      </c>
      <c r="F7" s="3" t="s">
        <v>225</v>
      </c>
      <c r="G7" s="3" t="s">
        <v>118</v>
      </c>
      <c r="H7" s="5"/>
    </row>
    <row r="8" spans="1:8" ht="9.75" hidden="1" customHeight="1" x14ac:dyDescent="0.25">
      <c r="A8" s="103"/>
      <c r="B8" s="62"/>
      <c r="C8" s="111"/>
      <c r="D8" s="63"/>
      <c r="E8" s="63"/>
      <c r="F8" s="63"/>
      <c r="G8" s="63"/>
      <c r="H8" s="65"/>
    </row>
    <row r="9" spans="1:8" ht="15.75" thickBot="1" x14ac:dyDescent="0.3">
      <c r="A9" s="112"/>
      <c r="B9" s="113"/>
      <c r="C9" s="114"/>
      <c r="D9" s="115"/>
      <c r="E9" s="115"/>
      <c r="F9" s="115"/>
      <c r="G9" s="115"/>
      <c r="H9" s="116"/>
    </row>
    <row r="10" spans="1:8" ht="39" customHeight="1" thickBot="1" x14ac:dyDescent="0.3">
      <c r="A10" s="43" t="s">
        <v>119</v>
      </c>
      <c r="B10" s="44"/>
      <c r="C10" s="44" t="s">
        <v>120</v>
      </c>
      <c r="D10" s="45" t="s">
        <v>121</v>
      </c>
      <c r="E10" s="45" t="s">
        <v>122</v>
      </c>
      <c r="F10" s="45" t="s">
        <v>123</v>
      </c>
      <c r="G10" s="45" t="s">
        <v>124</v>
      </c>
      <c r="H10" s="47" t="s">
        <v>125</v>
      </c>
    </row>
    <row r="11" spans="1:8" s="119" customFormat="1" ht="16.5" thickBot="1" x14ac:dyDescent="0.3">
      <c r="A11" s="239" t="s">
        <v>13</v>
      </c>
      <c r="B11" s="117"/>
      <c r="C11" s="118" t="s">
        <v>14</v>
      </c>
      <c r="D11" s="109">
        <f>+D12+D58+D117</f>
        <v>69284009651</v>
      </c>
      <c r="E11" s="109">
        <f>+E12+E58+E117</f>
        <v>54088888618</v>
      </c>
      <c r="F11" s="109">
        <f>+F12+F58+F117</f>
        <v>16018898217</v>
      </c>
      <c r="G11" s="109">
        <f>+G12+G58+G117</f>
        <v>2787688248</v>
      </c>
      <c r="H11" s="110">
        <f>+H12+H58+H117</f>
        <v>2141377805</v>
      </c>
    </row>
    <row r="12" spans="1:8" ht="15.75" x14ac:dyDescent="0.25">
      <c r="A12" s="21">
        <v>1</v>
      </c>
      <c r="B12" s="22"/>
      <c r="C12" s="78" t="s">
        <v>15</v>
      </c>
      <c r="D12" s="120">
        <f>+D13</f>
        <v>51272894218</v>
      </c>
      <c r="E12" s="120">
        <f>+E13</f>
        <v>46774051056</v>
      </c>
      <c r="F12" s="120">
        <f>+F13</f>
        <v>9665887255</v>
      </c>
      <c r="G12" s="120">
        <f>+G13</f>
        <v>2780514848</v>
      </c>
      <c r="H12" s="121">
        <f>+H13</f>
        <v>2141377805</v>
      </c>
    </row>
    <row r="13" spans="1:8" ht="15.75" x14ac:dyDescent="0.25">
      <c r="A13" s="26">
        <v>10</v>
      </c>
      <c r="B13" s="27"/>
      <c r="C13" s="30" t="s">
        <v>15</v>
      </c>
      <c r="D13" s="122">
        <f>+D14+D34+D37</f>
        <v>51272894218</v>
      </c>
      <c r="E13" s="122">
        <f>+E14+E34+E37</f>
        <v>46774051056</v>
      </c>
      <c r="F13" s="122">
        <f>+F14+F34+F37</f>
        <v>9665887255</v>
      </c>
      <c r="G13" s="122">
        <f>+G14+G34+G37</f>
        <v>2780514848</v>
      </c>
      <c r="H13" s="123">
        <f>+H14+H34+H37</f>
        <v>2141377805</v>
      </c>
    </row>
    <row r="14" spans="1:8" ht="14.25" customHeight="1" x14ac:dyDescent="0.25">
      <c r="A14" s="26">
        <v>101</v>
      </c>
      <c r="B14" s="27"/>
      <c r="C14" s="30" t="s">
        <v>16</v>
      </c>
      <c r="D14" s="122">
        <f>+D15+D19+D22+D30+D33</f>
        <v>33249543984</v>
      </c>
      <c r="E14" s="122">
        <f>+E15+E19+E22+E30</f>
        <v>30488935991</v>
      </c>
      <c r="F14" s="122">
        <f>+F15+F19+F22+F30</f>
        <v>2069227400</v>
      </c>
      <c r="G14" s="122">
        <f>+G15+G19+G22+G30</f>
        <v>2069227400</v>
      </c>
      <c r="H14" s="123">
        <f>+H15+H19+H22+H30</f>
        <v>1989434248</v>
      </c>
    </row>
    <row r="15" spans="1:8" ht="15.75" x14ac:dyDescent="0.25">
      <c r="A15" s="26">
        <v>1011</v>
      </c>
      <c r="B15" s="27"/>
      <c r="C15" s="30" t="s">
        <v>126</v>
      </c>
      <c r="D15" s="122">
        <f>SUM(D16:D18)</f>
        <v>21385056936</v>
      </c>
      <c r="E15" s="122">
        <f>SUM(E16:E18)</f>
        <v>21299799506</v>
      </c>
      <c r="F15" s="122">
        <f>SUM(F16:F18)</f>
        <v>1658737918</v>
      </c>
      <c r="G15" s="122">
        <f>SUM(G16:G18)</f>
        <v>1658737918</v>
      </c>
      <c r="H15" s="123">
        <f>SUM(H16:H18)</f>
        <v>1658737918</v>
      </c>
    </row>
    <row r="16" spans="1:8" ht="15.75" x14ac:dyDescent="0.25">
      <c r="A16" s="26">
        <v>10111</v>
      </c>
      <c r="B16" s="27">
        <v>20</v>
      </c>
      <c r="C16" s="30" t="s">
        <v>18</v>
      </c>
      <c r="D16" s="122">
        <v>20072456140</v>
      </c>
      <c r="E16" s="122">
        <v>19992697167</v>
      </c>
      <c r="F16" s="122">
        <v>1638311851</v>
      </c>
      <c r="G16" s="122">
        <v>1638311851</v>
      </c>
      <c r="H16" s="123">
        <v>1638311851</v>
      </c>
    </row>
    <row r="17" spans="1:8" ht="15.75" x14ac:dyDescent="0.25">
      <c r="A17" s="26">
        <v>10112</v>
      </c>
      <c r="B17" s="27">
        <v>20</v>
      </c>
      <c r="C17" s="30" t="s">
        <v>19</v>
      </c>
      <c r="D17" s="122">
        <v>1120980658</v>
      </c>
      <c r="E17" s="122">
        <v>1115991931</v>
      </c>
      <c r="F17" s="122">
        <v>9177465</v>
      </c>
      <c r="G17" s="122">
        <v>9177465</v>
      </c>
      <c r="H17" s="123">
        <v>9177465</v>
      </c>
    </row>
    <row r="18" spans="1:8" ht="20.25" customHeight="1" x14ac:dyDescent="0.25">
      <c r="A18" s="26">
        <v>10114</v>
      </c>
      <c r="B18" s="27">
        <v>20</v>
      </c>
      <c r="C18" s="30" t="s">
        <v>20</v>
      </c>
      <c r="D18" s="122">
        <v>191620138</v>
      </c>
      <c r="E18" s="122">
        <v>191110408</v>
      </c>
      <c r="F18" s="122">
        <v>11248602</v>
      </c>
      <c r="G18" s="122">
        <v>11248602</v>
      </c>
      <c r="H18" s="123">
        <v>11248602</v>
      </c>
    </row>
    <row r="19" spans="1:8" ht="15.75" x14ac:dyDescent="0.25">
      <c r="A19" s="26">
        <v>1014</v>
      </c>
      <c r="B19" s="27"/>
      <c r="C19" s="30" t="s">
        <v>21</v>
      </c>
      <c r="D19" s="122">
        <f>SUM(D20:D21)</f>
        <v>4304408326</v>
      </c>
      <c r="E19" s="122">
        <f>SUM(E20:E21)</f>
        <v>4291643988</v>
      </c>
      <c r="F19" s="122">
        <f>SUM(F20:F21)</f>
        <v>282616758</v>
      </c>
      <c r="G19" s="122">
        <f>SUM(G20:G21)</f>
        <v>282616758</v>
      </c>
      <c r="H19" s="123">
        <f>SUM(H20:H21)</f>
        <v>282616758</v>
      </c>
    </row>
    <row r="20" spans="1:8" ht="15.75" x14ac:dyDescent="0.25">
      <c r="A20" s="26">
        <v>10141</v>
      </c>
      <c r="B20" s="27">
        <v>20</v>
      </c>
      <c r="C20" s="30" t="s">
        <v>22</v>
      </c>
      <c r="D20" s="122">
        <v>777355830</v>
      </c>
      <c r="E20" s="122">
        <v>774511626</v>
      </c>
      <c r="F20" s="122">
        <v>58700929</v>
      </c>
      <c r="G20" s="122">
        <v>58700929</v>
      </c>
      <c r="H20" s="123">
        <v>58700929</v>
      </c>
    </row>
    <row r="21" spans="1:8" ht="15.75" x14ac:dyDescent="0.25">
      <c r="A21" s="26">
        <v>10142</v>
      </c>
      <c r="B21" s="27">
        <v>20</v>
      </c>
      <c r="C21" s="30" t="s">
        <v>23</v>
      </c>
      <c r="D21" s="122">
        <v>3527052496</v>
      </c>
      <c r="E21" s="124">
        <v>3517132362</v>
      </c>
      <c r="F21" s="122">
        <v>223915829</v>
      </c>
      <c r="G21" s="122">
        <v>223915829</v>
      </c>
      <c r="H21" s="123">
        <v>223915829</v>
      </c>
    </row>
    <row r="22" spans="1:8" ht="15.75" customHeight="1" x14ac:dyDescent="0.25">
      <c r="A22" s="26">
        <v>1015</v>
      </c>
      <c r="B22" s="27"/>
      <c r="C22" s="30" t="s">
        <v>24</v>
      </c>
      <c r="D22" s="122">
        <f>SUM(D23:D29)</f>
        <v>4721278363</v>
      </c>
      <c r="E22" s="122">
        <f>SUM(E23:E29)</f>
        <v>4696114175</v>
      </c>
      <c r="F22" s="122">
        <f>SUM(F23:F29)</f>
        <v>81116070</v>
      </c>
      <c r="G22" s="122">
        <f>SUM(G23:G29)</f>
        <v>81116070</v>
      </c>
      <c r="H22" s="123">
        <f>SUM(H23:H29)</f>
        <v>43730321</v>
      </c>
    </row>
    <row r="23" spans="1:8" ht="15.75" x14ac:dyDescent="0.25">
      <c r="A23" s="26">
        <v>10152</v>
      </c>
      <c r="B23" s="27">
        <v>20</v>
      </c>
      <c r="C23" s="30" t="s">
        <v>25</v>
      </c>
      <c r="D23" s="122">
        <v>731342122</v>
      </c>
      <c r="E23" s="122">
        <v>728431919</v>
      </c>
      <c r="F23" s="122">
        <v>37010564</v>
      </c>
      <c r="G23" s="122">
        <v>37010564</v>
      </c>
      <c r="H23" s="123">
        <v>35502876</v>
      </c>
    </row>
    <row r="24" spans="1:8" ht="15.75" x14ac:dyDescent="0.25">
      <c r="A24" s="26">
        <v>10155</v>
      </c>
      <c r="B24" s="27">
        <v>20</v>
      </c>
      <c r="C24" s="30" t="s">
        <v>26</v>
      </c>
      <c r="D24" s="122">
        <v>152324729</v>
      </c>
      <c r="E24" s="122">
        <v>151817385</v>
      </c>
      <c r="F24" s="122">
        <v>4044570</v>
      </c>
      <c r="G24" s="122">
        <v>4044570</v>
      </c>
      <c r="H24" s="123">
        <v>896674</v>
      </c>
    </row>
    <row r="25" spans="1:8" ht="15.75" x14ac:dyDescent="0.25">
      <c r="A25" s="26">
        <v>101512</v>
      </c>
      <c r="B25" s="27">
        <v>20</v>
      </c>
      <c r="C25" s="30" t="s">
        <v>127</v>
      </c>
      <c r="D25" s="122">
        <v>2100000</v>
      </c>
      <c r="E25" s="122">
        <v>2092900</v>
      </c>
      <c r="F25" s="122">
        <v>121570</v>
      </c>
      <c r="G25" s="122">
        <v>121570</v>
      </c>
      <c r="H25" s="123">
        <v>121570</v>
      </c>
    </row>
    <row r="26" spans="1:8" ht="15.75" x14ac:dyDescent="0.25">
      <c r="A26" s="26">
        <v>101514</v>
      </c>
      <c r="B26" s="27">
        <v>20</v>
      </c>
      <c r="C26" s="30" t="s">
        <v>128</v>
      </c>
      <c r="D26" s="124">
        <v>972895274</v>
      </c>
      <c r="E26" s="124">
        <v>967487467</v>
      </c>
      <c r="F26" s="124">
        <v>0</v>
      </c>
      <c r="G26" s="124">
        <v>0</v>
      </c>
      <c r="H26" s="125">
        <v>0</v>
      </c>
    </row>
    <row r="27" spans="1:8" ht="15.75" x14ac:dyDescent="0.25">
      <c r="A27" s="26">
        <v>101515</v>
      </c>
      <c r="B27" s="27">
        <v>20</v>
      </c>
      <c r="C27" s="30" t="s">
        <v>28</v>
      </c>
      <c r="D27" s="122">
        <v>1012389369</v>
      </c>
      <c r="E27" s="122">
        <v>1008064983</v>
      </c>
      <c r="F27" s="122">
        <v>39939366</v>
      </c>
      <c r="G27" s="122">
        <v>39939366</v>
      </c>
      <c r="H27" s="123">
        <v>7209201</v>
      </c>
    </row>
    <row r="28" spans="1:8" ht="15.75" x14ac:dyDescent="0.25">
      <c r="A28" s="26">
        <v>101516</v>
      </c>
      <c r="B28" s="27">
        <v>20</v>
      </c>
      <c r="C28" s="30" t="s">
        <v>29</v>
      </c>
      <c r="D28" s="122">
        <v>1782247417</v>
      </c>
      <c r="E28" s="122">
        <v>1770632978</v>
      </c>
      <c r="F28" s="122">
        <v>0</v>
      </c>
      <c r="G28" s="122">
        <v>0</v>
      </c>
      <c r="H28" s="123">
        <v>0</v>
      </c>
    </row>
    <row r="29" spans="1:8" ht="15.75" x14ac:dyDescent="0.25">
      <c r="A29" s="26">
        <v>101592</v>
      </c>
      <c r="B29" s="27">
        <v>20</v>
      </c>
      <c r="C29" s="30" t="s">
        <v>129</v>
      </c>
      <c r="D29" s="122">
        <v>67979452</v>
      </c>
      <c r="E29" s="122">
        <v>67586543</v>
      </c>
      <c r="F29" s="122">
        <v>0</v>
      </c>
      <c r="G29" s="122">
        <v>0</v>
      </c>
      <c r="H29" s="123">
        <v>0</v>
      </c>
    </row>
    <row r="30" spans="1:8" ht="31.5" x14ac:dyDescent="0.25">
      <c r="A30" s="26">
        <v>1019</v>
      </c>
      <c r="B30" s="27"/>
      <c r="C30" s="30" t="s">
        <v>31</v>
      </c>
      <c r="D30" s="122">
        <f>+D31+D32</f>
        <v>202966280</v>
      </c>
      <c r="E30" s="122">
        <f>+E31+E32</f>
        <v>201378322</v>
      </c>
      <c r="F30" s="122">
        <f>+F31+F32</f>
        <v>46756654</v>
      </c>
      <c r="G30" s="122">
        <f>+G31+G32</f>
        <v>46756654</v>
      </c>
      <c r="H30" s="123">
        <f>+H31+H32</f>
        <v>4349251</v>
      </c>
    </row>
    <row r="31" spans="1:8" ht="15.75" x14ac:dyDescent="0.25">
      <c r="A31" s="26">
        <v>10191</v>
      </c>
      <c r="B31" s="27">
        <v>20</v>
      </c>
      <c r="C31" s="30" t="s">
        <v>32</v>
      </c>
      <c r="D31" s="122">
        <v>100182861</v>
      </c>
      <c r="E31" s="122">
        <v>99818658</v>
      </c>
      <c r="F31" s="122">
        <v>4349251</v>
      </c>
      <c r="G31" s="122">
        <v>4349251</v>
      </c>
      <c r="H31" s="123">
        <v>4349251</v>
      </c>
    </row>
    <row r="32" spans="1:8" ht="15.75" x14ac:dyDescent="0.25">
      <c r="A32" s="26">
        <v>10193</v>
      </c>
      <c r="B32" s="27">
        <v>20</v>
      </c>
      <c r="C32" s="30" t="s">
        <v>33</v>
      </c>
      <c r="D32" s="122">
        <v>102783419</v>
      </c>
      <c r="E32" s="122">
        <v>101559664</v>
      </c>
      <c r="F32" s="122">
        <v>42407403</v>
      </c>
      <c r="G32" s="122">
        <v>42407403</v>
      </c>
      <c r="H32" s="123">
        <v>0</v>
      </c>
    </row>
    <row r="33" spans="1:8" ht="30.75" customHeight="1" x14ac:dyDescent="0.25">
      <c r="A33" s="26">
        <v>10110</v>
      </c>
      <c r="B33" s="27">
        <v>20</v>
      </c>
      <c r="C33" s="30" t="s">
        <v>130</v>
      </c>
      <c r="D33" s="126">
        <v>2635834079</v>
      </c>
      <c r="E33" s="122">
        <v>0</v>
      </c>
      <c r="F33" s="122">
        <v>0</v>
      </c>
      <c r="G33" s="122">
        <v>0</v>
      </c>
      <c r="H33" s="123">
        <v>0</v>
      </c>
    </row>
    <row r="34" spans="1:8" ht="15.75" x14ac:dyDescent="0.25">
      <c r="A34" s="26">
        <v>102</v>
      </c>
      <c r="B34" s="27"/>
      <c r="C34" s="30" t="s">
        <v>34</v>
      </c>
      <c r="D34" s="124">
        <f>SUM(D35:D36)</f>
        <v>8911457434</v>
      </c>
      <c r="E34" s="124">
        <f>SUM(E35:E36)</f>
        <v>7211545251</v>
      </c>
      <c r="F34" s="124">
        <f>SUM(F35:F36)</f>
        <v>6885372407</v>
      </c>
      <c r="G34" s="124">
        <f>SUM(G35:G36)</f>
        <v>0</v>
      </c>
      <c r="H34" s="125">
        <f>SUM(H35:H36)</f>
        <v>0</v>
      </c>
    </row>
    <row r="35" spans="1:8" ht="15.75" x14ac:dyDescent="0.25">
      <c r="A35" s="26">
        <v>10212</v>
      </c>
      <c r="B35" s="27">
        <v>20</v>
      </c>
      <c r="C35" s="30" t="s">
        <v>35</v>
      </c>
      <c r="D35" s="122">
        <v>590000000</v>
      </c>
      <c r="E35" s="122">
        <v>518076420</v>
      </c>
      <c r="F35" s="122">
        <v>293091034</v>
      </c>
      <c r="G35" s="122">
        <v>0</v>
      </c>
      <c r="H35" s="123">
        <v>0</v>
      </c>
    </row>
    <row r="36" spans="1:8" ht="15.75" x14ac:dyDescent="0.25">
      <c r="A36" s="26">
        <v>10214</v>
      </c>
      <c r="B36" s="27">
        <v>20</v>
      </c>
      <c r="C36" s="30" t="s">
        <v>36</v>
      </c>
      <c r="D36" s="122">
        <v>8321457434</v>
      </c>
      <c r="E36" s="122">
        <v>6693468831</v>
      </c>
      <c r="F36" s="122">
        <v>6592281373</v>
      </c>
      <c r="G36" s="122">
        <v>0</v>
      </c>
      <c r="H36" s="123">
        <v>0</v>
      </c>
    </row>
    <row r="37" spans="1:8" ht="31.5" customHeight="1" x14ac:dyDescent="0.25">
      <c r="A37" s="26">
        <v>105</v>
      </c>
      <c r="B37" s="27"/>
      <c r="C37" s="30" t="s">
        <v>131</v>
      </c>
      <c r="D37" s="122">
        <f>+D38+D42+D46+D47</f>
        <v>9111892800</v>
      </c>
      <c r="E37" s="122">
        <f>+E38+E42+E46+E47</f>
        <v>9073569814</v>
      </c>
      <c r="F37" s="122">
        <f>+F38+F42+F46+F47</f>
        <v>711287448</v>
      </c>
      <c r="G37" s="122">
        <f>+G38+G42+G46+G47</f>
        <v>711287448</v>
      </c>
      <c r="H37" s="123">
        <f>+H38+H42+H46+H47</f>
        <v>151943557</v>
      </c>
    </row>
    <row r="38" spans="1:8" ht="15.75" x14ac:dyDescent="0.25">
      <c r="A38" s="26">
        <v>1051</v>
      </c>
      <c r="B38" s="27"/>
      <c r="C38" s="30" t="s">
        <v>38</v>
      </c>
      <c r="D38" s="122">
        <f>SUM(D39:D41)</f>
        <v>4924245681</v>
      </c>
      <c r="E38" s="122">
        <f>SUM(E39:E41)</f>
        <v>4907639916</v>
      </c>
      <c r="F38" s="122">
        <f>SUM(F39:F41)</f>
        <v>366666596</v>
      </c>
      <c r="G38" s="122">
        <f>SUM(G39:G41)</f>
        <v>366666596</v>
      </c>
      <c r="H38" s="123">
        <f>SUM(H39:H41)</f>
        <v>0</v>
      </c>
    </row>
    <row r="39" spans="1:8" ht="15.75" x14ac:dyDescent="0.25">
      <c r="A39" s="26">
        <v>10511</v>
      </c>
      <c r="B39" s="27">
        <v>20</v>
      </c>
      <c r="C39" s="30" t="s">
        <v>39</v>
      </c>
      <c r="D39" s="122">
        <v>1044978140</v>
      </c>
      <c r="E39" s="122">
        <v>1041530150</v>
      </c>
      <c r="F39" s="122">
        <v>70294000</v>
      </c>
      <c r="G39" s="122">
        <v>70294000</v>
      </c>
      <c r="H39" s="123">
        <v>0</v>
      </c>
    </row>
    <row r="40" spans="1:8" ht="31.5" x14ac:dyDescent="0.25">
      <c r="A40" s="26">
        <v>10513</v>
      </c>
      <c r="B40" s="27">
        <v>20</v>
      </c>
      <c r="C40" s="30" t="s">
        <v>132</v>
      </c>
      <c r="D40" s="122">
        <v>1750775142</v>
      </c>
      <c r="E40" s="122">
        <v>1744783587</v>
      </c>
      <c r="F40" s="122">
        <v>135938136</v>
      </c>
      <c r="G40" s="122">
        <v>135938136</v>
      </c>
      <c r="H40" s="123">
        <v>0</v>
      </c>
    </row>
    <row r="41" spans="1:8" ht="15.75" x14ac:dyDescent="0.25">
      <c r="A41" s="26">
        <v>10514</v>
      </c>
      <c r="B41" s="27">
        <v>20</v>
      </c>
      <c r="C41" s="30" t="s">
        <v>41</v>
      </c>
      <c r="D41" s="122">
        <v>2128492399</v>
      </c>
      <c r="E41" s="122">
        <v>2121326179</v>
      </c>
      <c r="F41" s="122">
        <v>160434460</v>
      </c>
      <c r="G41" s="122">
        <v>160434460</v>
      </c>
      <c r="H41" s="123">
        <v>0</v>
      </c>
    </row>
    <row r="42" spans="1:8" ht="15.75" x14ac:dyDescent="0.25">
      <c r="A42" s="26">
        <v>1052</v>
      </c>
      <c r="B42" s="27"/>
      <c r="C42" s="30" t="s">
        <v>133</v>
      </c>
      <c r="D42" s="122">
        <f>+D43+D44+D45</f>
        <v>2862507970</v>
      </c>
      <c r="E42" s="122">
        <f>+E43+E44+E45</f>
        <v>2845100735</v>
      </c>
      <c r="F42" s="122">
        <f>+F43+F44+F45</f>
        <v>256753042</v>
      </c>
      <c r="G42" s="122">
        <f>+G43+G44+G45</f>
        <v>256753042</v>
      </c>
      <c r="H42" s="123">
        <f>+H43+H44+H45</f>
        <v>151943557</v>
      </c>
    </row>
    <row r="43" spans="1:8" ht="15.75" x14ac:dyDescent="0.25">
      <c r="A43" s="26">
        <v>10522</v>
      </c>
      <c r="B43" s="27">
        <v>20</v>
      </c>
      <c r="C43" s="30" t="s">
        <v>43</v>
      </c>
      <c r="D43" s="122">
        <v>1532106631</v>
      </c>
      <c r="E43" s="122">
        <v>1518629550</v>
      </c>
      <c r="F43" s="122">
        <v>158330662</v>
      </c>
      <c r="G43" s="122">
        <v>158330662</v>
      </c>
      <c r="H43" s="123">
        <v>151943557</v>
      </c>
    </row>
    <row r="44" spans="1:8" ht="31.5" x14ac:dyDescent="0.25">
      <c r="A44" s="26">
        <v>10523</v>
      </c>
      <c r="B44" s="27">
        <v>20</v>
      </c>
      <c r="C44" s="30" t="s">
        <v>44</v>
      </c>
      <c r="D44" s="122">
        <v>1197417320</v>
      </c>
      <c r="E44" s="122">
        <v>1193914994</v>
      </c>
      <c r="F44" s="122">
        <v>89377236</v>
      </c>
      <c r="G44" s="122">
        <v>89377236</v>
      </c>
      <c r="H44" s="123">
        <v>0</v>
      </c>
    </row>
    <row r="45" spans="1:8" ht="47.25" x14ac:dyDescent="0.25">
      <c r="A45" s="26">
        <v>10527</v>
      </c>
      <c r="B45" s="27">
        <v>20</v>
      </c>
      <c r="C45" s="30" t="s">
        <v>134</v>
      </c>
      <c r="D45" s="122">
        <v>132984019</v>
      </c>
      <c r="E45" s="122">
        <v>132556191</v>
      </c>
      <c r="F45" s="122">
        <v>9045144</v>
      </c>
      <c r="G45" s="122">
        <v>9045144</v>
      </c>
      <c r="H45" s="123">
        <v>0</v>
      </c>
    </row>
    <row r="46" spans="1:8" ht="15.75" x14ac:dyDescent="0.25">
      <c r="A46" s="26">
        <v>1056</v>
      </c>
      <c r="B46" s="27">
        <v>20</v>
      </c>
      <c r="C46" s="30" t="s">
        <v>46</v>
      </c>
      <c r="D46" s="122">
        <v>792189259</v>
      </c>
      <c r="E46" s="122">
        <v>789603300</v>
      </c>
      <c r="F46" s="122">
        <v>52719870</v>
      </c>
      <c r="G46" s="122">
        <v>52719870</v>
      </c>
      <c r="H46" s="123">
        <v>0</v>
      </c>
    </row>
    <row r="47" spans="1:8" ht="16.5" thickBot="1" x14ac:dyDescent="0.3">
      <c r="A47" s="32">
        <v>1057</v>
      </c>
      <c r="B47" s="33">
        <v>20</v>
      </c>
      <c r="C47" s="73" t="s">
        <v>47</v>
      </c>
      <c r="D47" s="127">
        <v>532949890</v>
      </c>
      <c r="E47" s="127">
        <v>531225863</v>
      </c>
      <c r="F47" s="127">
        <v>35147940</v>
      </c>
      <c r="G47" s="127">
        <v>35147940</v>
      </c>
      <c r="H47" s="128">
        <v>0</v>
      </c>
    </row>
    <row r="48" spans="1:8" ht="6" customHeight="1" thickBot="1" x14ac:dyDescent="0.3">
      <c r="A48" s="38"/>
      <c r="B48" s="39"/>
      <c r="C48" s="75"/>
      <c r="D48" s="129"/>
      <c r="E48" s="129"/>
      <c r="F48" s="42"/>
      <c r="G48" s="129"/>
      <c r="H48" s="130"/>
    </row>
    <row r="49" spans="1:8" x14ac:dyDescent="0.25">
      <c r="A49" s="416" t="s">
        <v>1</v>
      </c>
      <c r="B49" s="417"/>
      <c r="C49" s="417"/>
      <c r="D49" s="417"/>
      <c r="E49" s="417"/>
      <c r="F49" s="417"/>
      <c r="G49" s="417"/>
      <c r="H49" s="418"/>
    </row>
    <row r="50" spans="1:8" x14ac:dyDescent="0.25">
      <c r="A50" s="419" t="s">
        <v>115</v>
      </c>
      <c r="B50" s="420"/>
      <c r="C50" s="420"/>
      <c r="D50" s="420"/>
      <c r="E50" s="420"/>
      <c r="F50" s="420"/>
      <c r="G50" s="420"/>
      <c r="H50" s="421"/>
    </row>
    <row r="51" spans="1:8" hidden="1" x14ac:dyDescent="0.25">
      <c r="A51" s="2"/>
      <c r="H51" s="5"/>
    </row>
    <row r="52" spans="1:8" x14ac:dyDescent="0.25">
      <c r="A52" s="6" t="s">
        <v>0</v>
      </c>
      <c r="D52" s="131"/>
      <c r="H52" s="5"/>
    </row>
    <row r="53" spans="1:8" ht="1.5" customHeight="1" x14ac:dyDescent="0.25">
      <c r="A53" s="2"/>
      <c r="H53" s="7"/>
    </row>
    <row r="54" spans="1:8" ht="21" customHeight="1" thickBot="1" x14ac:dyDescent="0.3">
      <c r="A54" s="2" t="s">
        <v>116</v>
      </c>
      <c r="C54" s="57" t="s">
        <v>4</v>
      </c>
      <c r="E54" s="3" t="str">
        <f>E7</f>
        <v>MES:</v>
      </c>
      <c r="F54" s="3" t="str">
        <f>F7</f>
        <v>ENERO</v>
      </c>
      <c r="G54" s="3" t="str">
        <f>G7</f>
        <v xml:space="preserve">                                VIGENCIA FISCAL:      2017</v>
      </c>
      <c r="H54" s="5"/>
    </row>
    <row r="55" spans="1:8" ht="6.75" hidden="1" customHeight="1" x14ac:dyDescent="0.25">
      <c r="A55" s="2"/>
      <c r="H55" s="5"/>
    </row>
    <row r="56" spans="1:8" ht="15.75" thickBot="1" x14ac:dyDescent="0.3">
      <c r="A56" s="112"/>
      <c r="B56" s="113"/>
      <c r="C56" s="114"/>
      <c r="D56" s="115"/>
      <c r="E56" s="115"/>
      <c r="F56" s="115"/>
      <c r="G56" s="115"/>
      <c r="H56" s="116"/>
    </row>
    <row r="57" spans="1:8" ht="33.75" customHeight="1" thickBot="1" x14ac:dyDescent="0.3">
      <c r="A57" s="43" t="s">
        <v>119</v>
      </c>
      <c r="B57" s="44"/>
      <c r="C57" s="44" t="s">
        <v>120</v>
      </c>
      <c r="D57" s="45" t="s">
        <v>121</v>
      </c>
      <c r="E57" s="45" t="s">
        <v>122</v>
      </c>
      <c r="F57" s="45" t="s">
        <v>123</v>
      </c>
      <c r="G57" s="45" t="s">
        <v>124</v>
      </c>
      <c r="H57" s="47" t="s">
        <v>125</v>
      </c>
    </row>
    <row r="58" spans="1:8" ht="31.5" customHeight="1" x14ac:dyDescent="0.25">
      <c r="A58" s="21">
        <v>2</v>
      </c>
      <c r="B58" s="22"/>
      <c r="C58" s="78" t="s">
        <v>48</v>
      </c>
      <c r="D58" s="120">
        <f>+D59</f>
        <v>8304006708</v>
      </c>
      <c r="E58" s="120">
        <f>+E59</f>
        <v>7314837562</v>
      </c>
      <c r="F58" s="120">
        <f>+F59</f>
        <v>6353010962</v>
      </c>
      <c r="G58" s="120">
        <f>+G59</f>
        <v>7173400</v>
      </c>
      <c r="H58" s="121">
        <f>+H59</f>
        <v>0</v>
      </c>
    </row>
    <row r="59" spans="1:8" ht="15.75" x14ac:dyDescent="0.25">
      <c r="A59" s="26">
        <v>20</v>
      </c>
      <c r="B59" s="27"/>
      <c r="C59" s="30" t="s">
        <v>48</v>
      </c>
      <c r="D59" s="122">
        <f>+D65+D60</f>
        <v>8304006708</v>
      </c>
      <c r="E59" s="122">
        <f>+E65+E60</f>
        <v>7314837562</v>
      </c>
      <c r="F59" s="122">
        <f>+F65+F60</f>
        <v>6353010962</v>
      </c>
      <c r="G59" s="122">
        <f>+G65+G60</f>
        <v>7173400</v>
      </c>
      <c r="H59" s="123">
        <f>+H65+H60</f>
        <v>0</v>
      </c>
    </row>
    <row r="60" spans="1:8" ht="20.25" customHeight="1" x14ac:dyDescent="0.25">
      <c r="A60" s="26">
        <v>203</v>
      </c>
      <c r="B60" s="27"/>
      <c r="C60" s="30" t="s">
        <v>135</v>
      </c>
      <c r="D60" s="122">
        <f>+D61</f>
        <v>18400000</v>
      </c>
      <c r="E60" s="122">
        <f>+E61</f>
        <v>0</v>
      </c>
      <c r="F60" s="122">
        <f>+F61</f>
        <v>0</v>
      </c>
      <c r="G60" s="122">
        <f>+G61</f>
        <v>0</v>
      </c>
      <c r="H60" s="123">
        <f>+H61</f>
        <v>0</v>
      </c>
    </row>
    <row r="61" spans="1:8" ht="15.75" x14ac:dyDescent="0.25">
      <c r="A61" s="26">
        <v>20350</v>
      </c>
      <c r="B61" s="27"/>
      <c r="C61" s="30" t="s">
        <v>136</v>
      </c>
      <c r="D61" s="122">
        <f>+D62+D63+D64</f>
        <v>18400000</v>
      </c>
      <c r="E61" s="122">
        <f>+E62+E63+E64</f>
        <v>0</v>
      </c>
      <c r="F61" s="122">
        <f>+F62+F63+F64</f>
        <v>0</v>
      </c>
      <c r="G61" s="122">
        <f>+G62+G63+G64</f>
        <v>0</v>
      </c>
      <c r="H61" s="123">
        <f>+H62+H63+H64</f>
        <v>0</v>
      </c>
    </row>
    <row r="62" spans="1:8" ht="21" customHeight="1" x14ac:dyDescent="0.25">
      <c r="A62" s="26">
        <v>203502</v>
      </c>
      <c r="B62" s="27">
        <v>20</v>
      </c>
      <c r="C62" s="30" t="s">
        <v>137</v>
      </c>
      <c r="D62" s="122">
        <v>3000000</v>
      </c>
      <c r="E62" s="122">
        <v>0</v>
      </c>
      <c r="F62" s="122">
        <v>0</v>
      </c>
      <c r="G62" s="122">
        <v>0</v>
      </c>
      <c r="H62" s="123">
        <v>0</v>
      </c>
    </row>
    <row r="63" spans="1:8" ht="21" customHeight="1" x14ac:dyDescent="0.25">
      <c r="A63" s="26">
        <v>203503</v>
      </c>
      <c r="B63" s="27">
        <v>20</v>
      </c>
      <c r="C63" s="30" t="s">
        <v>138</v>
      </c>
      <c r="D63" s="122">
        <v>5000000</v>
      </c>
      <c r="E63" s="122">
        <v>0</v>
      </c>
      <c r="F63" s="122">
        <v>0</v>
      </c>
      <c r="G63" s="122">
        <v>0</v>
      </c>
      <c r="H63" s="123">
        <v>0</v>
      </c>
    </row>
    <row r="64" spans="1:8" ht="21" customHeight="1" x14ac:dyDescent="0.25">
      <c r="A64" s="26">
        <v>2035090</v>
      </c>
      <c r="B64" s="27">
        <v>20</v>
      </c>
      <c r="C64" s="30" t="s">
        <v>139</v>
      </c>
      <c r="D64" s="122">
        <v>10400000</v>
      </c>
      <c r="E64" s="122">
        <v>0</v>
      </c>
      <c r="F64" s="122">
        <v>0</v>
      </c>
      <c r="G64" s="122">
        <v>0</v>
      </c>
      <c r="H64" s="123">
        <v>0</v>
      </c>
    </row>
    <row r="65" spans="1:8" ht="21.75" customHeight="1" x14ac:dyDescent="0.25">
      <c r="A65" s="26">
        <v>204</v>
      </c>
      <c r="B65" s="27"/>
      <c r="C65" s="30" t="s">
        <v>49</v>
      </c>
      <c r="D65" s="122">
        <f>+D69+D66+D75+D91+D94+D96+D101+D105+D110+D111+D115+D107</f>
        <v>8285606708</v>
      </c>
      <c r="E65" s="122">
        <f>+E69+E66+E75+E91+E94+E96+E101+E105+E110+E111+E115+E107</f>
        <v>7314837562</v>
      </c>
      <c r="F65" s="122">
        <f>+F69+F66+F75+F91+F94+F96+F101+F105+F110+F111+F115+F107</f>
        <v>6353010962</v>
      </c>
      <c r="G65" s="122">
        <f>+G69+G66+G75+G91+G94+G96+G101+G105+G110+G111+G115+G107</f>
        <v>7173400</v>
      </c>
      <c r="H65" s="123">
        <f>+H69+H66+H75+H91+H94+H96+H101+H105+H110+H111+H115+H107</f>
        <v>0</v>
      </c>
    </row>
    <row r="66" spans="1:8" ht="22.5" customHeight="1" x14ac:dyDescent="0.25">
      <c r="A66" s="26">
        <v>2041</v>
      </c>
      <c r="B66" s="27"/>
      <c r="C66" s="30" t="s">
        <v>140</v>
      </c>
      <c r="D66" s="122">
        <f>SUM(D67:D68)</f>
        <v>9000000</v>
      </c>
      <c r="E66" s="122">
        <f>SUM(E67:E68)</f>
        <v>0</v>
      </c>
      <c r="F66" s="122">
        <f>SUM(F67:F68)</f>
        <v>0</v>
      </c>
      <c r="G66" s="122">
        <f>SUM(G67:G68)</f>
        <v>0</v>
      </c>
      <c r="H66" s="123">
        <f>SUM(H67:H68)</f>
        <v>0</v>
      </c>
    </row>
    <row r="67" spans="1:8" ht="24.75" customHeight="1" x14ac:dyDescent="0.25">
      <c r="A67" s="26">
        <v>20418</v>
      </c>
      <c r="B67" s="27">
        <v>20</v>
      </c>
      <c r="C67" s="30" t="s">
        <v>141</v>
      </c>
      <c r="D67" s="122">
        <v>6000000</v>
      </c>
      <c r="E67" s="122">
        <v>0</v>
      </c>
      <c r="F67" s="122">
        <v>0</v>
      </c>
      <c r="G67" s="122">
        <v>0</v>
      </c>
      <c r="H67" s="123">
        <v>0</v>
      </c>
    </row>
    <row r="68" spans="1:8" ht="25.5" customHeight="1" x14ac:dyDescent="0.25">
      <c r="A68" s="26">
        <v>204125</v>
      </c>
      <c r="B68" s="27">
        <v>20</v>
      </c>
      <c r="C68" s="30" t="s">
        <v>142</v>
      </c>
      <c r="D68" s="122">
        <v>3000000</v>
      </c>
      <c r="E68" s="122">
        <v>0</v>
      </c>
      <c r="F68" s="122">
        <v>0</v>
      </c>
      <c r="G68" s="122">
        <v>0</v>
      </c>
      <c r="H68" s="123">
        <v>0</v>
      </c>
    </row>
    <row r="69" spans="1:8" ht="31.5" customHeight="1" x14ac:dyDescent="0.25">
      <c r="A69" s="26">
        <v>2044</v>
      </c>
      <c r="B69" s="27"/>
      <c r="C69" s="30" t="s">
        <v>50</v>
      </c>
      <c r="D69" s="122">
        <f>SUM(D70:D74)</f>
        <v>130000000</v>
      </c>
      <c r="E69" s="122">
        <f>SUM(E70:E74)</f>
        <v>2800000</v>
      </c>
      <c r="F69" s="122">
        <f>SUM(F70:F74)</f>
        <v>0</v>
      </c>
      <c r="G69" s="122">
        <f>SUM(G70:G74)</f>
        <v>0</v>
      </c>
      <c r="H69" s="123">
        <f>SUM(H70:H74)</f>
        <v>0</v>
      </c>
    </row>
    <row r="70" spans="1:8" ht="31.5" customHeight="1" x14ac:dyDescent="0.25">
      <c r="A70" s="26">
        <v>20441</v>
      </c>
      <c r="B70" s="27">
        <v>20</v>
      </c>
      <c r="C70" s="30" t="s">
        <v>51</v>
      </c>
      <c r="D70" s="122">
        <v>60000000</v>
      </c>
      <c r="E70" s="122">
        <v>900000</v>
      </c>
      <c r="F70" s="122">
        <v>0</v>
      </c>
      <c r="G70" s="122">
        <v>0</v>
      </c>
      <c r="H70" s="123">
        <v>0</v>
      </c>
    </row>
    <row r="71" spans="1:8" ht="31.5" customHeight="1" x14ac:dyDescent="0.25">
      <c r="A71" s="26">
        <v>204413</v>
      </c>
      <c r="B71" s="27">
        <v>20</v>
      </c>
      <c r="C71" s="30" t="s">
        <v>143</v>
      </c>
      <c r="D71" s="122">
        <v>2000000</v>
      </c>
      <c r="E71" s="122">
        <v>300000</v>
      </c>
      <c r="F71" s="122">
        <v>0</v>
      </c>
      <c r="G71" s="122">
        <v>0</v>
      </c>
      <c r="H71" s="123">
        <v>0</v>
      </c>
    </row>
    <row r="72" spans="1:8" ht="31.5" customHeight="1" x14ac:dyDescent="0.25">
      <c r="A72" s="26">
        <v>204415</v>
      </c>
      <c r="B72" s="27">
        <v>20</v>
      </c>
      <c r="C72" s="30" t="s">
        <v>144</v>
      </c>
      <c r="D72" s="122">
        <v>60000000</v>
      </c>
      <c r="E72" s="122">
        <v>500000</v>
      </c>
      <c r="F72" s="122">
        <v>0</v>
      </c>
      <c r="G72" s="122">
        <v>0</v>
      </c>
      <c r="H72" s="123">
        <v>0</v>
      </c>
    </row>
    <row r="73" spans="1:8" ht="31.5" customHeight="1" x14ac:dyDescent="0.25">
      <c r="A73" s="26">
        <v>204418</v>
      </c>
      <c r="B73" s="27">
        <v>20</v>
      </c>
      <c r="C73" s="30" t="s">
        <v>145</v>
      </c>
      <c r="D73" s="122">
        <v>6000000</v>
      </c>
      <c r="E73" s="122">
        <v>600000</v>
      </c>
      <c r="F73" s="122">
        <v>0</v>
      </c>
      <c r="G73" s="122">
        <v>0</v>
      </c>
      <c r="H73" s="123">
        <v>0</v>
      </c>
    </row>
    <row r="74" spans="1:8" ht="31.5" customHeight="1" x14ac:dyDescent="0.25">
      <c r="A74" s="26">
        <v>204423</v>
      </c>
      <c r="B74" s="27">
        <v>20</v>
      </c>
      <c r="C74" s="30" t="s">
        <v>146</v>
      </c>
      <c r="D74" s="122">
        <v>2000000</v>
      </c>
      <c r="E74" s="122">
        <v>500000</v>
      </c>
      <c r="F74" s="122">
        <v>0</v>
      </c>
      <c r="G74" s="122">
        <v>0</v>
      </c>
      <c r="H74" s="123">
        <v>0</v>
      </c>
    </row>
    <row r="75" spans="1:8" ht="31.5" customHeight="1" x14ac:dyDescent="0.25">
      <c r="A75" s="26">
        <v>2045</v>
      </c>
      <c r="B75" s="27"/>
      <c r="C75" s="30" t="s">
        <v>52</v>
      </c>
      <c r="D75" s="122">
        <f>SUM(D76:D81)</f>
        <v>690000000</v>
      </c>
      <c r="E75" s="122">
        <f>SUM(E76:E81)</f>
        <v>519891950</v>
      </c>
      <c r="F75" s="122">
        <f>SUM(F76:F81)</f>
        <v>499891950</v>
      </c>
      <c r="G75" s="122">
        <f>SUM(G76:G81)</f>
        <v>0</v>
      </c>
      <c r="H75" s="123">
        <f>SUM(H76:H81)</f>
        <v>0</v>
      </c>
    </row>
    <row r="76" spans="1:8" ht="31.5" customHeight="1" x14ac:dyDescent="0.25">
      <c r="A76" s="26">
        <v>20451</v>
      </c>
      <c r="B76" s="27">
        <v>20</v>
      </c>
      <c r="C76" s="30" t="s">
        <v>53</v>
      </c>
      <c r="D76" s="122">
        <v>30000000</v>
      </c>
      <c r="E76" s="122">
        <v>20000000</v>
      </c>
      <c r="F76" s="122">
        <v>20000000</v>
      </c>
      <c r="G76" s="122">
        <v>0</v>
      </c>
      <c r="H76" s="123">
        <v>0</v>
      </c>
    </row>
    <row r="77" spans="1:8" ht="31.5" customHeight="1" x14ac:dyDescent="0.25">
      <c r="A77" s="26">
        <v>20452</v>
      </c>
      <c r="B77" s="27">
        <v>20</v>
      </c>
      <c r="C77" s="30" t="s">
        <v>147</v>
      </c>
      <c r="D77" s="122">
        <v>30000000</v>
      </c>
      <c r="E77" s="122">
        <v>20000000</v>
      </c>
      <c r="F77" s="122">
        <v>20000000</v>
      </c>
      <c r="G77" s="122">
        <v>0</v>
      </c>
      <c r="H77" s="123">
        <v>0</v>
      </c>
    </row>
    <row r="78" spans="1:8" ht="31.5" customHeight="1" x14ac:dyDescent="0.25">
      <c r="A78" s="26">
        <v>20456</v>
      </c>
      <c r="B78" s="27">
        <v>20</v>
      </c>
      <c r="C78" s="30" t="s">
        <v>148</v>
      </c>
      <c r="D78" s="122">
        <v>60000000</v>
      </c>
      <c r="E78" s="122">
        <v>60000000</v>
      </c>
      <c r="F78" s="122">
        <v>60000000</v>
      </c>
      <c r="G78" s="122">
        <v>0</v>
      </c>
      <c r="H78" s="123">
        <v>0</v>
      </c>
    </row>
    <row r="79" spans="1:8" ht="31.5" customHeight="1" x14ac:dyDescent="0.25">
      <c r="A79" s="26">
        <v>20458</v>
      </c>
      <c r="B79" s="27">
        <v>20</v>
      </c>
      <c r="C79" s="30" t="s">
        <v>149</v>
      </c>
      <c r="D79" s="122">
        <v>170000000</v>
      </c>
      <c r="E79" s="122">
        <v>36097730</v>
      </c>
      <c r="F79" s="122">
        <v>36097730</v>
      </c>
      <c r="G79" s="122">
        <v>0</v>
      </c>
      <c r="H79" s="123">
        <v>0</v>
      </c>
    </row>
    <row r="80" spans="1:8" ht="31.5" customHeight="1" x14ac:dyDescent="0.25">
      <c r="A80" s="26">
        <v>204510</v>
      </c>
      <c r="B80" s="27">
        <v>20</v>
      </c>
      <c r="C80" s="30" t="s">
        <v>56</v>
      </c>
      <c r="D80" s="122">
        <v>380000000</v>
      </c>
      <c r="E80" s="122">
        <v>363794220</v>
      </c>
      <c r="F80" s="122">
        <v>363794220</v>
      </c>
      <c r="G80" s="122">
        <v>0</v>
      </c>
      <c r="H80" s="123">
        <v>0</v>
      </c>
    </row>
    <row r="81" spans="1:8" ht="31.5" customHeight="1" thickBot="1" x14ac:dyDescent="0.3">
      <c r="A81" s="32">
        <v>204513</v>
      </c>
      <c r="B81" s="33">
        <v>20</v>
      </c>
      <c r="C81" s="73" t="s">
        <v>150</v>
      </c>
      <c r="D81" s="127">
        <v>20000000</v>
      </c>
      <c r="E81" s="127">
        <v>20000000</v>
      </c>
      <c r="F81" s="127">
        <v>0</v>
      </c>
      <c r="G81" s="127">
        <v>0</v>
      </c>
      <c r="H81" s="128">
        <v>0</v>
      </c>
    </row>
    <row r="82" spans="1:8" ht="16.5" thickBot="1" x14ac:dyDescent="0.3">
      <c r="A82" s="38"/>
      <c r="B82" s="39"/>
      <c r="C82" s="75"/>
      <c r="D82" s="129"/>
      <c r="E82" s="129"/>
      <c r="F82" s="129"/>
      <c r="G82" s="129"/>
      <c r="H82" s="129"/>
    </row>
    <row r="83" spans="1:8" x14ac:dyDescent="0.25">
      <c r="A83" s="416" t="s">
        <v>1</v>
      </c>
      <c r="B83" s="417"/>
      <c r="C83" s="417"/>
      <c r="D83" s="417"/>
      <c r="E83" s="417"/>
      <c r="F83" s="417"/>
      <c r="G83" s="417"/>
      <c r="H83" s="418"/>
    </row>
    <row r="84" spans="1:8" x14ac:dyDescent="0.25">
      <c r="A84" s="419" t="s">
        <v>115</v>
      </c>
      <c r="B84" s="420"/>
      <c r="C84" s="420"/>
      <c r="D84" s="420"/>
      <c r="E84" s="420"/>
      <c r="F84" s="420"/>
      <c r="G84" s="420"/>
      <c r="H84" s="421"/>
    </row>
    <row r="85" spans="1:8" x14ac:dyDescent="0.25">
      <c r="A85" s="6" t="s">
        <v>0</v>
      </c>
      <c r="H85" s="5"/>
    </row>
    <row r="86" spans="1:8" ht="3.75" customHeight="1" x14ac:dyDescent="0.25">
      <c r="A86" s="2"/>
      <c r="H86" s="7"/>
    </row>
    <row r="87" spans="1:8" ht="15.75" thickBot="1" x14ac:dyDescent="0.3">
      <c r="A87" s="2" t="s">
        <v>116</v>
      </c>
      <c r="C87" s="57" t="s">
        <v>4</v>
      </c>
      <c r="E87" s="3" t="str">
        <f>E54</f>
        <v>MES:</v>
      </c>
      <c r="F87" s="3" t="str">
        <f>F7</f>
        <v>ENERO</v>
      </c>
      <c r="G87" s="3" t="str">
        <f>G54</f>
        <v xml:space="preserve">                                VIGENCIA FISCAL:      2017</v>
      </c>
      <c r="H87" s="5"/>
    </row>
    <row r="88" spans="1:8" ht="6.75" hidden="1" customHeight="1" x14ac:dyDescent="0.25">
      <c r="A88" s="2"/>
      <c r="H88" s="5"/>
    </row>
    <row r="89" spans="1:8" ht="15.75" thickBot="1" x14ac:dyDescent="0.3">
      <c r="A89" s="112"/>
      <c r="B89" s="113"/>
      <c r="C89" s="114"/>
      <c r="D89" s="115"/>
      <c r="E89" s="115"/>
      <c r="F89" s="115"/>
      <c r="G89" s="115"/>
      <c r="H89" s="116"/>
    </row>
    <row r="90" spans="1:8" ht="36" customHeight="1" thickBot="1" x14ac:dyDescent="0.3">
      <c r="A90" s="43" t="s">
        <v>119</v>
      </c>
      <c r="B90" s="44"/>
      <c r="C90" s="44" t="s">
        <v>120</v>
      </c>
      <c r="D90" s="45" t="s">
        <v>121</v>
      </c>
      <c r="E90" s="45" t="s">
        <v>122</v>
      </c>
      <c r="F90" s="45" t="s">
        <v>123</v>
      </c>
      <c r="G90" s="45" t="s">
        <v>124</v>
      </c>
      <c r="H90" s="47" t="s">
        <v>125</v>
      </c>
    </row>
    <row r="91" spans="1:8" ht="18.75" customHeight="1" x14ac:dyDescent="0.25">
      <c r="A91" s="21">
        <v>2046</v>
      </c>
      <c r="B91" s="22"/>
      <c r="C91" s="78" t="s">
        <v>58</v>
      </c>
      <c r="D91" s="120">
        <f>+D92+D93</f>
        <v>96000000</v>
      </c>
      <c r="E91" s="120">
        <f>+E92+E93</f>
        <v>31688385</v>
      </c>
      <c r="F91" s="120">
        <f>+F92+F93</f>
        <v>31588385</v>
      </c>
      <c r="G91" s="120">
        <f>+G92+G93</f>
        <v>0</v>
      </c>
      <c r="H91" s="121">
        <f>+H92+H93</f>
        <v>0</v>
      </c>
    </row>
    <row r="92" spans="1:8" ht="18.75" customHeight="1" x14ac:dyDescent="0.25">
      <c r="A92" s="26">
        <v>20465</v>
      </c>
      <c r="B92" s="27">
        <v>20</v>
      </c>
      <c r="C92" s="30" t="s">
        <v>60</v>
      </c>
      <c r="D92" s="122">
        <v>95000000</v>
      </c>
      <c r="E92" s="122">
        <v>31588385</v>
      </c>
      <c r="F92" s="122">
        <v>31588385</v>
      </c>
      <c r="G92" s="122">
        <v>0</v>
      </c>
      <c r="H92" s="123">
        <v>0</v>
      </c>
    </row>
    <row r="93" spans="1:8" ht="18.75" customHeight="1" x14ac:dyDescent="0.25">
      <c r="A93" s="26">
        <v>20467</v>
      </c>
      <c r="B93" s="27">
        <v>20</v>
      </c>
      <c r="C93" s="30" t="s">
        <v>151</v>
      </c>
      <c r="D93" s="122">
        <v>1000000</v>
      </c>
      <c r="E93" s="122">
        <v>100000</v>
      </c>
      <c r="F93" s="122">
        <v>0</v>
      </c>
      <c r="G93" s="122">
        <v>0</v>
      </c>
      <c r="H93" s="123">
        <v>0</v>
      </c>
    </row>
    <row r="94" spans="1:8" ht="18.75" customHeight="1" x14ac:dyDescent="0.25">
      <c r="A94" s="26">
        <v>2047</v>
      </c>
      <c r="B94" s="27"/>
      <c r="C94" s="30" t="s">
        <v>61</v>
      </c>
      <c r="D94" s="122">
        <f>+D95</f>
        <v>75599980</v>
      </c>
      <c r="E94" s="122">
        <f>+E95</f>
        <v>43599980</v>
      </c>
      <c r="F94" s="122">
        <f>+F95</f>
        <v>40599980</v>
      </c>
      <c r="G94" s="122">
        <f>+G95</f>
        <v>0</v>
      </c>
      <c r="H94" s="123">
        <f>+H95</f>
        <v>0</v>
      </c>
    </row>
    <row r="95" spans="1:8" ht="18.75" customHeight="1" x14ac:dyDescent="0.25">
      <c r="A95" s="26">
        <v>20476</v>
      </c>
      <c r="B95" s="27">
        <v>20</v>
      </c>
      <c r="C95" s="30" t="s">
        <v>62</v>
      </c>
      <c r="D95" s="122">
        <v>75599980</v>
      </c>
      <c r="E95" s="122">
        <v>43599980</v>
      </c>
      <c r="F95" s="122">
        <v>40599980</v>
      </c>
      <c r="G95" s="122">
        <v>0</v>
      </c>
      <c r="H95" s="123">
        <v>0</v>
      </c>
    </row>
    <row r="96" spans="1:8" ht="18.75" customHeight="1" x14ac:dyDescent="0.25">
      <c r="A96" s="26">
        <v>2048</v>
      </c>
      <c r="B96" s="27"/>
      <c r="C96" s="30" t="s">
        <v>63</v>
      </c>
      <c r="D96" s="122">
        <f>SUM(D97:D100)</f>
        <v>291000000</v>
      </c>
      <c r="E96" s="122">
        <f>SUM(E97:E100)</f>
        <v>230835768</v>
      </c>
      <c r="F96" s="122">
        <f>SUM(F97:F100)</f>
        <v>15009168</v>
      </c>
      <c r="G96" s="122">
        <f>SUM(G97:G100)</f>
        <v>2173400</v>
      </c>
      <c r="H96" s="123">
        <f>SUM(H97:H100)</f>
        <v>0</v>
      </c>
    </row>
    <row r="97" spans="1:8" ht="18.75" customHeight="1" x14ac:dyDescent="0.25">
      <c r="A97" s="26">
        <v>20481</v>
      </c>
      <c r="B97" s="27">
        <v>20</v>
      </c>
      <c r="C97" s="30" t="s">
        <v>152</v>
      </c>
      <c r="D97" s="122">
        <v>5000000</v>
      </c>
      <c r="E97" s="122">
        <v>2000000</v>
      </c>
      <c r="F97" s="122">
        <v>0</v>
      </c>
      <c r="G97" s="122">
        <v>0</v>
      </c>
      <c r="H97" s="123">
        <v>0</v>
      </c>
    </row>
    <row r="98" spans="1:8" ht="18.75" customHeight="1" x14ac:dyDescent="0.25">
      <c r="A98" s="26">
        <v>20482</v>
      </c>
      <c r="B98" s="27">
        <v>20</v>
      </c>
      <c r="C98" s="30" t="s">
        <v>153</v>
      </c>
      <c r="D98" s="122">
        <v>200000000</v>
      </c>
      <c r="E98" s="122">
        <v>200000000</v>
      </c>
      <c r="F98" s="122">
        <v>2173400</v>
      </c>
      <c r="G98" s="122">
        <v>2173400</v>
      </c>
      <c r="H98" s="123">
        <v>0</v>
      </c>
    </row>
    <row r="99" spans="1:8" ht="18.75" customHeight="1" x14ac:dyDescent="0.25">
      <c r="A99" s="26">
        <v>20485</v>
      </c>
      <c r="B99" s="27">
        <v>20</v>
      </c>
      <c r="C99" s="30" t="s">
        <v>154</v>
      </c>
      <c r="D99" s="122">
        <v>16000000</v>
      </c>
      <c r="E99" s="122">
        <v>16000000</v>
      </c>
      <c r="F99" s="122">
        <v>0</v>
      </c>
      <c r="G99" s="122">
        <v>0</v>
      </c>
      <c r="H99" s="123">
        <v>0</v>
      </c>
    </row>
    <row r="100" spans="1:8" ht="18.75" customHeight="1" x14ac:dyDescent="0.25">
      <c r="A100" s="26">
        <v>20486</v>
      </c>
      <c r="B100" s="27">
        <v>20</v>
      </c>
      <c r="C100" s="30" t="s">
        <v>64</v>
      </c>
      <c r="D100" s="122">
        <v>70000000</v>
      </c>
      <c r="E100" s="122">
        <v>12835768</v>
      </c>
      <c r="F100" s="122">
        <v>12835768</v>
      </c>
      <c r="G100" s="122">
        <v>0</v>
      </c>
      <c r="H100" s="123">
        <v>0</v>
      </c>
    </row>
    <row r="101" spans="1:8" ht="18.75" customHeight="1" x14ac:dyDescent="0.25">
      <c r="A101" s="26">
        <v>2049</v>
      </c>
      <c r="B101" s="27"/>
      <c r="C101" s="30" t="s">
        <v>65</v>
      </c>
      <c r="D101" s="122">
        <f>SUM(D102:D104)</f>
        <v>596881728</v>
      </c>
      <c r="E101" s="122">
        <f>SUM(E102:E104)</f>
        <v>537797479</v>
      </c>
      <c r="F101" s="122">
        <f>SUM(F102:F104)</f>
        <v>537797479</v>
      </c>
      <c r="G101" s="122">
        <f>SUM(G102:G104)</f>
        <v>0</v>
      </c>
      <c r="H101" s="123">
        <f>SUM(H102:H104)</f>
        <v>0</v>
      </c>
    </row>
    <row r="102" spans="1:8" ht="18.75" customHeight="1" x14ac:dyDescent="0.25">
      <c r="A102" s="26">
        <v>20495</v>
      </c>
      <c r="B102" s="27">
        <v>20</v>
      </c>
      <c r="C102" s="30" t="s">
        <v>155</v>
      </c>
      <c r="D102" s="122">
        <v>56234082</v>
      </c>
      <c r="E102" s="122">
        <v>56234082</v>
      </c>
      <c r="F102" s="122">
        <v>56234082</v>
      </c>
      <c r="G102" s="122">
        <v>0</v>
      </c>
      <c r="H102" s="123">
        <v>0</v>
      </c>
    </row>
    <row r="103" spans="1:8" ht="18.75" customHeight="1" x14ac:dyDescent="0.25">
      <c r="A103" s="26">
        <v>204911</v>
      </c>
      <c r="B103" s="27">
        <v>20</v>
      </c>
      <c r="C103" s="30" t="s">
        <v>156</v>
      </c>
      <c r="D103" s="122">
        <v>60230763</v>
      </c>
      <c r="E103" s="122">
        <v>60230763</v>
      </c>
      <c r="F103" s="122">
        <v>60230763</v>
      </c>
      <c r="G103" s="122">
        <v>0</v>
      </c>
      <c r="H103" s="123">
        <v>0</v>
      </c>
    </row>
    <row r="104" spans="1:8" ht="18.75" customHeight="1" x14ac:dyDescent="0.25">
      <c r="A104" s="26">
        <v>204913</v>
      </c>
      <c r="B104" s="27">
        <v>20</v>
      </c>
      <c r="C104" s="30" t="s">
        <v>157</v>
      </c>
      <c r="D104" s="122">
        <v>480416883</v>
      </c>
      <c r="E104" s="122">
        <v>421332634</v>
      </c>
      <c r="F104" s="122">
        <v>421332634</v>
      </c>
      <c r="G104" s="122">
        <v>0</v>
      </c>
      <c r="H104" s="123">
        <v>0</v>
      </c>
    </row>
    <row r="105" spans="1:8" ht="18.75" customHeight="1" x14ac:dyDescent="0.25">
      <c r="A105" s="26">
        <v>20410</v>
      </c>
      <c r="B105" s="27"/>
      <c r="C105" s="30" t="s">
        <v>158</v>
      </c>
      <c r="D105" s="122">
        <f>+D106</f>
        <v>5135125000</v>
      </c>
      <c r="E105" s="122">
        <f>+E106</f>
        <v>5120125000</v>
      </c>
      <c r="F105" s="122">
        <f>+F106</f>
        <v>5120125000</v>
      </c>
      <c r="G105" s="122">
        <f>+G106</f>
        <v>0</v>
      </c>
      <c r="H105" s="123">
        <f>+H106</f>
        <v>0</v>
      </c>
    </row>
    <row r="106" spans="1:8" ht="18.75" customHeight="1" x14ac:dyDescent="0.25">
      <c r="A106" s="26">
        <v>204102</v>
      </c>
      <c r="B106" s="27">
        <v>20</v>
      </c>
      <c r="C106" s="30" t="s">
        <v>159</v>
      </c>
      <c r="D106" s="122">
        <v>5135125000</v>
      </c>
      <c r="E106" s="122">
        <v>5120125000</v>
      </c>
      <c r="F106" s="122">
        <v>5120125000</v>
      </c>
      <c r="G106" s="122">
        <v>0</v>
      </c>
      <c r="H106" s="123">
        <v>0</v>
      </c>
    </row>
    <row r="107" spans="1:8" ht="18.75" customHeight="1" x14ac:dyDescent="0.25">
      <c r="A107" s="26">
        <v>20411</v>
      </c>
      <c r="B107" s="27"/>
      <c r="C107" s="30" t="s">
        <v>160</v>
      </c>
      <c r="D107" s="122">
        <f>+D108+D109</f>
        <v>60000000</v>
      </c>
      <c r="E107" s="122">
        <f>+E108+E109</f>
        <v>5000000</v>
      </c>
      <c r="F107" s="122">
        <f>+F108+F109</f>
        <v>5000000</v>
      </c>
      <c r="G107" s="122">
        <f>+G108+G109</f>
        <v>5000000</v>
      </c>
      <c r="H107" s="123">
        <f>+H108+H109</f>
        <v>0</v>
      </c>
    </row>
    <row r="108" spans="1:8" ht="18.75" customHeight="1" x14ac:dyDescent="0.25">
      <c r="A108" s="26">
        <v>204111</v>
      </c>
      <c r="B108" s="27">
        <v>20</v>
      </c>
      <c r="C108" s="30" t="s">
        <v>161</v>
      </c>
      <c r="D108" s="122">
        <v>30000000</v>
      </c>
      <c r="E108" s="122">
        <v>0</v>
      </c>
      <c r="F108" s="122">
        <v>0</v>
      </c>
      <c r="G108" s="122">
        <v>0</v>
      </c>
      <c r="H108" s="123">
        <v>0</v>
      </c>
    </row>
    <row r="109" spans="1:8" ht="18.75" customHeight="1" x14ac:dyDescent="0.25">
      <c r="A109" s="26">
        <v>204112</v>
      </c>
      <c r="B109" s="27">
        <v>20</v>
      </c>
      <c r="C109" s="30" t="s">
        <v>162</v>
      </c>
      <c r="D109" s="122">
        <v>30000000</v>
      </c>
      <c r="E109" s="122">
        <v>5000000</v>
      </c>
      <c r="F109" s="122">
        <v>5000000</v>
      </c>
      <c r="G109" s="122">
        <v>5000000</v>
      </c>
      <c r="H109" s="123">
        <v>0</v>
      </c>
    </row>
    <row r="110" spans="1:8" ht="18.75" customHeight="1" x14ac:dyDescent="0.25">
      <c r="A110" s="26">
        <v>20414</v>
      </c>
      <c r="B110" s="27">
        <v>20</v>
      </c>
      <c r="C110" s="30" t="s">
        <v>67</v>
      </c>
      <c r="D110" s="122">
        <v>5000000</v>
      </c>
      <c r="E110" s="122">
        <v>0</v>
      </c>
      <c r="F110" s="122">
        <v>0</v>
      </c>
      <c r="G110" s="122">
        <v>0</v>
      </c>
      <c r="H110" s="123">
        <v>0</v>
      </c>
    </row>
    <row r="111" spans="1:8" ht="18.75" customHeight="1" x14ac:dyDescent="0.25">
      <c r="A111" s="26">
        <v>20421</v>
      </c>
      <c r="B111" s="27"/>
      <c r="C111" s="30" t="s">
        <v>163</v>
      </c>
      <c r="D111" s="122">
        <f>SUM(D112:D114)</f>
        <v>300000000</v>
      </c>
      <c r="E111" s="122">
        <f>SUM(E112:E114)</f>
        <v>300000000</v>
      </c>
      <c r="F111" s="122">
        <f>SUM(F112:F114)</f>
        <v>0</v>
      </c>
      <c r="G111" s="122">
        <f>SUM(G112:G114)</f>
        <v>0</v>
      </c>
      <c r="H111" s="123">
        <f>SUM(H112:H114)</f>
        <v>0</v>
      </c>
    </row>
    <row r="112" spans="1:8" ht="18.75" customHeight="1" x14ac:dyDescent="0.25">
      <c r="A112" s="26">
        <v>204213</v>
      </c>
      <c r="B112" s="27">
        <v>20</v>
      </c>
      <c r="C112" s="30" t="s">
        <v>164</v>
      </c>
      <c r="D112" s="122">
        <v>20000000</v>
      </c>
      <c r="E112" s="122">
        <v>20000000</v>
      </c>
      <c r="F112" s="122">
        <v>0</v>
      </c>
      <c r="G112" s="122">
        <v>0</v>
      </c>
      <c r="H112" s="123">
        <v>0</v>
      </c>
    </row>
    <row r="113" spans="1:8" ht="18.75" customHeight="1" x14ac:dyDescent="0.25">
      <c r="A113" s="26">
        <v>204214</v>
      </c>
      <c r="B113" s="27">
        <v>20</v>
      </c>
      <c r="C113" s="30" t="s">
        <v>69</v>
      </c>
      <c r="D113" s="122">
        <v>200000000</v>
      </c>
      <c r="E113" s="122">
        <v>200000000</v>
      </c>
      <c r="F113" s="122">
        <v>0</v>
      </c>
      <c r="G113" s="122">
        <v>0</v>
      </c>
      <c r="H113" s="123">
        <v>0</v>
      </c>
    </row>
    <row r="114" spans="1:8" ht="18.75" customHeight="1" x14ac:dyDescent="0.25">
      <c r="A114" s="26">
        <v>204215</v>
      </c>
      <c r="B114" s="27">
        <v>20</v>
      </c>
      <c r="C114" s="30" t="s">
        <v>165</v>
      </c>
      <c r="D114" s="122">
        <v>80000000</v>
      </c>
      <c r="E114" s="122">
        <v>80000000</v>
      </c>
      <c r="F114" s="122">
        <v>0</v>
      </c>
      <c r="G114" s="122">
        <v>0</v>
      </c>
      <c r="H114" s="123">
        <v>0</v>
      </c>
    </row>
    <row r="115" spans="1:8" ht="18.75" customHeight="1" x14ac:dyDescent="0.25">
      <c r="A115" s="26">
        <v>20441</v>
      </c>
      <c r="B115" s="27"/>
      <c r="C115" s="30" t="s">
        <v>70</v>
      </c>
      <c r="D115" s="122">
        <f>+D116</f>
        <v>897000000</v>
      </c>
      <c r="E115" s="122">
        <f>+E116</f>
        <v>523099000</v>
      </c>
      <c r="F115" s="122">
        <f>+F116</f>
        <v>102999000</v>
      </c>
      <c r="G115" s="122">
        <f>+G116</f>
        <v>0</v>
      </c>
      <c r="H115" s="123">
        <f>+H116</f>
        <v>0</v>
      </c>
    </row>
    <row r="116" spans="1:8" ht="18.75" customHeight="1" x14ac:dyDescent="0.25">
      <c r="A116" s="26">
        <v>2044113</v>
      </c>
      <c r="B116" s="27">
        <v>20</v>
      </c>
      <c r="C116" s="30" t="s">
        <v>70</v>
      </c>
      <c r="D116" s="122">
        <v>897000000</v>
      </c>
      <c r="E116" s="122">
        <v>523099000</v>
      </c>
      <c r="F116" s="122">
        <v>102999000</v>
      </c>
      <c r="G116" s="122">
        <v>0</v>
      </c>
      <c r="H116" s="123">
        <v>0</v>
      </c>
    </row>
    <row r="117" spans="1:8" ht="18.75" customHeight="1" x14ac:dyDescent="0.25">
      <c r="A117" s="26">
        <v>3</v>
      </c>
      <c r="B117" s="27"/>
      <c r="C117" s="30" t="s">
        <v>71</v>
      </c>
      <c r="D117" s="122">
        <f>+D118+D121</f>
        <v>9707108725</v>
      </c>
      <c r="E117" s="122">
        <f>+E118+E121</f>
        <v>0</v>
      </c>
      <c r="F117" s="122">
        <f>+F118+F121</f>
        <v>0</v>
      </c>
      <c r="G117" s="122">
        <f>+G118+G121</f>
        <v>0</v>
      </c>
      <c r="H117" s="123">
        <f>+H118+H121</f>
        <v>0</v>
      </c>
    </row>
    <row r="118" spans="1:8" ht="18.75" customHeight="1" x14ac:dyDescent="0.25">
      <c r="A118" s="26">
        <v>32</v>
      </c>
      <c r="B118" s="27"/>
      <c r="C118" s="30" t="s">
        <v>166</v>
      </c>
      <c r="D118" s="122">
        <f t="shared" ref="D118:H119" si="0">+D119</f>
        <v>3370290944</v>
      </c>
      <c r="E118" s="122">
        <f t="shared" si="0"/>
        <v>0</v>
      </c>
      <c r="F118" s="122">
        <f t="shared" si="0"/>
        <v>0</v>
      </c>
      <c r="G118" s="122">
        <f t="shared" si="0"/>
        <v>0</v>
      </c>
      <c r="H118" s="123">
        <f t="shared" si="0"/>
        <v>0</v>
      </c>
    </row>
    <row r="119" spans="1:8" ht="18.75" customHeight="1" x14ac:dyDescent="0.25">
      <c r="A119" s="26">
        <v>321</v>
      </c>
      <c r="B119" s="27"/>
      <c r="C119" s="30" t="s">
        <v>167</v>
      </c>
      <c r="D119" s="122">
        <f t="shared" si="0"/>
        <v>3370290944</v>
      </c>
      <c r="E119" s="122">
        <f t="shared" si="0"/>
        <v>0</v>
      </c>
      <c r="F119" s="122">
        <f t="shared" si="0"/>
        <v>0</v>
      </c>
      <c r="G119" s="122">
        <f t="shared" si="0"/>
        <v>0</v>
      </c>
      <c r="H119" s="123">
        <f t="shared" si="0"/>
        <v>0</v>
      </c>
    </row>
    <row r="120" spans="1:8" ht="18.75" customHeight="1" x14ac:dyDescent="0.25">
      <c r="A120" s="26">
        <v>3211</v>
      </c>
      <c r="B120" s="27">
        <v>20</v>
      </c>
      <c r="C120" s="30" t="s">
        <v>168</v>
      </c>
      <c r="D120" s="122">
        <v>3370290944</v>
      </c>
      <c r="E120" s="122">
        <v>0</v>
      </c>
      <c r="F120" s="122">
        <v>0</v>
      </c>
      <c r="G120" s="122">
        <v>0</v>
      </c>
      <c r="H120" s="123">
        <v>0</v>
      </c>
    </row>
    <row r="121" spans="1:8" ht="18.75" customHeight="1" thickBot="1" x14ac:dyDescent="0.3">
      <c r="A121" s="32">
        <v>36</v>
      </c>
      <c r="B121" s="33"/>
      <c r="C121" s="73" t="s">
        <v>72</v>
      </c>
      <c r="D121" s="127">
        <f>+D132</f>
        <v>6336817781</v>
      </c>
      <c r="E121" s="127">
        <f>+E132</f>
        <v>0</v>
      </c>
      <c r="F121" s="127">
        <f>+F132</f>
        <v>0</v>
      </c>
      <c r="G121" s="127">
        <f>+G132</f>
        <v>0</v>
      </c>
      <c r="H121" s="128">
        <f>+H132</f>
        <v>0</v>
      </c>
    </row>
    <row r="122" spans="1:8" ht="16.5" thickBot="1" x14ac:dyDescent="0.3">
      <c r="A122" s="38"/>
      <c r="B122" s="39"/>
      <c r="C122" s="75"/>
      <c r="D122" s="42"/>
      <c r="E122" s="42"/>
      <c r="F122" s="42"/>
      <c r="G122" s="42"/>
      <c r="H122" s="42"/>
    </row>
    <row r="123" spans="1:8" x14ac:dyDescent="0.25">
      <c r="A123" s="416" t="s">
        <v>1</v>
      </c>
      <c r="B123" s="417"/>
      <c r="C123" s="417"/>
      <c r="D123" s="417"/>
      <c r="E123" s="417"/>
      <c r="F123" s="417"/>
      <c r="G123" s="417"/>
      <c r="H123" s="418"/>
    </row>
    <row r="124" spans="1:8" ht="12" customHeight="1" x14ac:dyDescent="0.25">
      <c r="A124" s="419" t="s">
        <v>115</v>
      </c>
      <c r="B124" s="420"/>
      <c r="C124" s="420"/>
      <c r="D124" s="420"/>
      <c r="E124" s="420"/>
      <c r="F124" s="420"/>
      <c r="G124" s="420"/>
      <c r="H124" s="421"/>
    </row>
    <row r="125" spans="1:8" ht="3" hidden="1" customHeight="1" x14ac:dyDescent="0.25">
      <c r="A125" s="2"/>
      <c r="H125" s="5"/>
    </row>
    <row r="126" spans="1:8" ht="14.25" customHeight="1" x14ac:dyDescent="0.25">
      <c r="A126" s="6" t="s">
        <v>0</v>
      </c>
      <c r="H126" s="5"/>
    </row>
    <row r="127" spans="1:8" ht="9.75" hidden="1" customHeight="1" x14ac:dyDescent="0.25">
      <c r="A127" s="2"/>
      <c r="H127" s="7"/>
    </row>
    <row r="128" spans="1:8" x14ac:dyDescent="0.25">
      <c r="A128" s="2" t="s">
        <v>116</v>
      </c>
      <c r="C128" s="57" t="s">
        <v>4</v>
      </c>
      <c r="E128" s="3" t="str">
        <f>E87</f>
        <v>MES:</v>
      </c>
      <c r="F128" s="3" t="str">
        <f>F7</f>
        <v>ENERO</v>
      </c>
      <c r="G128" s="3" t="str">
        <f>G87:H87</f>
        <v xml:space="preserve">                                VIGENCIA FISCAL:      2017</v>
      </c>
      <c r="H128" s="5"/>
    </row>
    <row r="129" spans="1:8" ht="1.5" customHeight="1" thickBot="1" x14ac:dyDescent="0.3">
      <c r="A129" s="2"/>
      <c r="H129" s="5"/>
    </row>
    <row r="130" spans="1:8" ht="15.75" thickBot="1" x14ac:dyDescent="0.3">
      <c r="A130" s="112"/>
      <c r="B130" s="113"/>
      <c r="C130" s="114"/>
      <c r="D130" s="115"/>
      <c r="E130" s="115"/>
      <c r="F130" s="115"/>
      <c r="G130" s="115"/>
      <c r="H130" s="116"/>
    </row>
    <row r="131" spans="1:8" ht="27" customHeight="1" thickBot="1" x14ac:dyDescent="0.3">
      <c r="A131" s="43" t="s">
        <v>119</v>
      </c>
      <c r="B131" s="44"/>
      <c r="C131" s="44" t="s">
        <v>120</v>
      </c>
      <c r="D131" s="45" t="s">
        <v>121</v>
      </c>
      <c r="E131" s="45" t="s">
        <v>122</v>
      </c>
      <c r="F131" s="45" t="s">
        <v>123</v>
      </c>
      <c r="G131" s="45" t="s">
        <v>124</v>
      </c>
      <c r="H131" s="47" t="s">
        <v>125</v>
      </c>
    </row>
    <row r="132" spans="1:8" ht="15.75" x14ac:dyDescent="0.25">
      <c r="A132" s="21">
        <v>361</v>
      </c>
      <c r="B132" s="22"/>
      <c r="C132" s="78" t="s">
        <v>73</v>
      </c>
      <c r="D132" s="23">
        <f>+D133+D134</f>
        <v>6336817781</v>
      </c>
      <c r="E132" s="23">
        <f>+E133+E134</f>
        <v>0</v>
      </c>
      <c r="F132" s="23">
        <f>+F133+F134</f>
        <v>0</v>
      </c>
      <c r="G132" s="23">
        <f>+G133+G134</f>
        <v>0</v>
      </c>
      <c r="H132" s="25">
        <f>+H133+H134</f>
        <v>0</v>
      </c>
    </row>
    <row r="133" spans="1:8" ht="15.75" x14ac:dyDescent="0.25">
      <c r="A133" s="144">
        <v>3611</v>
      </c>
      <c r="B133" s="145">
        <v>10</v>
      </c>
      <c r="C133" s="83" t="s">
        <v>73</v>
      </c>
      <c r="D133" s="146">
        <f>+D135+D136+D137</f>
        <v>2013993633</v>
      </c>
      <c r="E133" s="146">
        <f>+E137+E136</f>
        <v>0</v>
      </c>
      <c r="F133" s="146">
        <f>+F137+F136</f>
        <v>0</v>
      </c>
      <c r="G133" s="146">
        <f>+G137+G136</f>
        <v>0</v>
      </c>
      <c r="H133" s="147">
        <f>+H137+H136</f>
        <v>0</v>
      </c>
    </row>
    <row r="134" spans="1:8" ht="15.75" x14ac:dyDescent="0.25">
      <c r="A134" s="26">
        <v>3611</v>
      </c>
      <c r="B134" s="27">
        <v>20</v>
      </c>
      <c r="C134" s="30" t="s">
        <v>73</v>
      </c>
      <c r="D134" s="28">
        <f>+D138</f>
        <v>4322824148</v>
      </c>
      <c r="E134" s="28">
        <f>+E135+E138</f>
        <v>0</v>
      </c>
      <c r="F134" s="28">
        <f>+F135+F138</f>
        <v>0</v>
      </c>
      <c r="G134" s="28">
        <f>+G135+G138</f>
        <v>0</v>
      </c>
      <c r="H134" s="29">
        <f>+H135+H138</f>
        <v>0</v>
      </c>
    </row>
    <row r="135" spans="1:8" ht="15.75" x14ac:dyDescent="0.25">
      <c r="A135" s="26">
        <v>36111</v>
      </c>
      <c r="B135" s="27">
        <v>10</v>
      </c>
      <c r="C135" s="30" t="s">
        <v>169</v>
      </c>
      <c r="D135" s="28">
        <v>402798727</v>
      </c>
      <c r="E135" s="28">
        <v>0</v>
      </c>
      <c r="F135" s="28">
        <v>0</v>
      </c>
      <c r="G135" s="28">
        <v>0</v>
      </c>
      <c r="H135" s="29">
        <v>0</v>
      </c>
    </row>
    <row r="136" spans="1:8" ht="15.75" x14ac:dyDescent="0.25">
      <c r="A136" s="26">
        <v>36112</v>
      </c>
      <c r="B136" s="27">
        <v>10</v>
      </c>
      <c r="C136" s="30" t="s">
        <v>170</v>
      </c>
      <c r="D136" s="28">
        <v>604198090</v>
      </c>
      <c r="E136" s="28">
        <v>0</v>
      </c>
      <c r="F136" s="28">
        <v>0</v>
      </c>
      <c r="G136" s="28">
        <v>0</v>
      </c>
      <c r="H136" s="29">
        <v>0</v>
      </c>
    </row>
    <row r="137" spans="1:8" ht="15.75" x14ac:dyDescent="0.25">
      <c r="A137" s="26">
        <v>36113</v>
      </c>
      <c r="B137" s="27">
        <v>10</v>
      </c>
      <c r="C137" s="30" t="s">
        <v>74</v>
      </c>
      <c r="D137" s="28">
        <v>1006996816</v>
      </c>
      <c r="E137" s="28">
        <v>0</v>
      </c>
      <c r="F137" s="28">
        <v>0</v>
      </c>
      <c r="G137" s="28">
        <v>0</v>
      </c>
      <c r="H137" s="29">
        <v>0</v>
      </c>
    </row>
    <row r="138" spans="1:8" ht="16.5" thickBot="1" x14ac:dyDescent="0.3">
      <c r="A138" s="144">
        <v>36113</v>
      </c>
      <c r="B138" s="145">
        <v>20</v>
      </c>
      <c r="C138" s="83" t="s">
        <v>74</v>
      </c>
      <c r="D138" s="146">
        <v>4322824148</v>
      </c>
      <c r="E138" s="146">
        <v>0</v>
      </c>
      <c r="F138" s="146">
        <v>0</v>
      </c>
      <c r="G138" s="146">
        <v>0</v>
      </c>
      <c r="H138" s="147">
        <v>0</v>
      </c>
    </row>
    <row r="139" spans="1:8" ht="16.5" customHeight="1" thickBot="1" x14ac:dyDescent="0.3">
      <c r="A139" s="239" t="s">
        <v>171</v>
      </c>
      <c r="B139" s="108"/>
      <c r="C139" s="148" t="s">
        <v>172</v>
      </c>
      <c r="D139" s="109">
        <f>+D140</f>
        <v>824041891236</v>
      </c>
      <c r="E139" s="109">
        <f t="shared" ref="E139:H141" si="1">+E140</f>
        <v>0</v>
      </c>
      <c r="F139" s="109">
        <f t="shared" si="1"/>
        <v>0</v>
      </c>
      <c r="G139" s="109">
        <f t="shared" si="1"/>
        <v>0</v>
      </c>
      <c r="H139" s="110">
        <f t="shared" si="1"/>
        <v>0</v>
      </c>
    </row>
    <row r="140" spans="1:8" ht="15.75" x14ac:dyDescent="0.25">
      <c r="A140" s="21">
        <v>7</v>
      </c>
      <c r="B140" s="22"/>
      <c r="C140" s="78" t="s">
        <v>172</v>
      </c>
      <c r="D140" s="23">
        <f>+D141</f>
        <v>824041891236</v>
      </c>
      <c r="E140" s="23">
        <f t="shared" si="1"/>
        <v>0</v>
      </c>
      <c r="F140" s="23">
        <f t="shared" si="1"/>
        <v>0</v>
      </c>
      <c r="G140" s="23">
        <f t="shared" si="1"/>
        <v>0</v>
      </c>
      <c r="H140" s="25">
        <f t="shared" si="1"/>
        <v>0</v>
      </c>
    </row>
    <row r="141" spans="1:8" ht="15.75" x14ac:dyDescent="0.25">
      <c r="A141" s="26">
        <v>71</v>
      </c>
      <c r="B141" s="27"/>
      <c r="C141" s="30" t="s">
        <v>173</v>
      </c>
      <c r="D141" s="28">
        <f>+D142</f>
        <v>824041891236</v>
      </c>
      <c r="E141" s="28">
        <f t="shared" si="1"/>
        <v>0</v>
      </c>
      <c r="F141" s="28">
        <f t="shared" si="1"/>
        <v>0</v>
      </c>
      <c r="G141" s="28">
        <f t="shared" si="1"/>
        <v>0</v>
      </c>
      <c r="H141" s="29">
        <f t="shared" si="1"/>
        <v>0</v>
      </c>
    </row>
    <row r="142" spans="1:8" ht="16.5" customHeight="1" thickBot="1" x14ac:dyDescent="0.3">
      <c r="A142" s="32">
        <v>711</v>
      </c>
      <c r="B142" s="33">
        <v>11</v>
      </c>
      <c r="C142" s="73" t="s">
        <v>174</v>
      </c>
      <c r="D142" s="36">
        <f>735949262360+88092628876</f>
        <v>824041891236</v>
      </c>
      <c r="E142" s="36">
        <v>0</v>
      </c>
      <c r="F142" s="36">
        <v>0</v>
      </c>
      <c r="G142" s="36">
        <v>0</v>
      </c>
      <c r="H142" s="37">
        <v>0</v>
      </c>
    </row>
    <row r="143" spans="1:8" ht="14.25" customHeight="1" thickBot="1" x14ac:dyDescent="0.3">
      <c r="A143" s="239" t="s">
        <v>75</v>
      </c>
      <c r="B143" s="108"/>
      <c r="C143" s="148" t="s">
        <v>76</v>
      </c>
      <c r="D143" s="109">
        <f>+D144+D179+D184+D197</f>
        <v>1746086183982</v>
      </c>
      <c r="E143" s="109">
        <f>+E144+E179+E184+E197</f>
        <v>1496398585169</v>
      </c>
      <c r="F143" s="109">
        <f>+F144+F179+F184+F197</f>
        <v>1419644962245</v>
      </c>
      <c r="G143" s="109">
        <f>+G144+G179+G184+G197</f>
        <v>0</v>
      </c>
      <c r="H143" s="110">
        <f>+H144+H179+H184+H197</f>
        <v>0</v>
      </c>
    </row>
    <row r="144" spans="1:8" ht="21.75" customHeight="1" x14ac:dyDescent="0.25">
      <c r="A144" s="21">
        <v>2401</v>
      </c>
      <c r="B144" s="22"/>
      <c r="C144" s="78" t="s">
        <v>175</v>
      </c>
      <c r="D144" s="122">
        <f>+D145</f>
        <v>1565987911692</v>
      </c>
      <c r="E144" s="122">
        <f>+E145</f>
        <v>1380630242739</v>
      </c>
      <c r="F144" s="122">
        <f>+F145</f>
        <v>1380630242739</v>
      </c>
      <c r="G144" s="122">
        <f>+G145</f>
        <v>0</v>
      </c>
      <c r="H144" s="123">
        <f>+H145</f>
        <v>0</v>
      </c>
    </row>
    <row r="145" spans="1:8" ht="15.75" x14ac:dyDescent="0.25">
      <c r="A145" s="26">
        <v>24010600</v>
      </c>
      <c r="B145" s="27"/>
      <c r="C145" s="30" t="s">
        <v>78</v>
      </c>
      <c r="D145" s="122">
        <f>+D146+D147+D148+D149+D150+D151+D152+D153+D154+D155+D156+D157+D158+D159+D160+D170+D171+D172+D173+D174+D175+D176+D177+D178</f>
        <v>1565987911692</v>
      </c>
      <c r="E145" s="122">
        <f>+E146+E147+E148+E149+E150+E151+E152+E153+E154+E155+E156+E157+E158+E159+E160+E170+E171+E172+E173+E174+E175+E176+E177+E178</f>
        <v>1380630242739</v>
      </c>
      <c r="F145" s="122">
        <f>+F146+F147+F148+F149+F150+F151+F152+F153+F154+F155+F156+F157+F158+F159+F160+F170+F171+F172+F173+F174+F175+F176+F177+F178</f>
        <v>1380630242739</v>
      </c>
      <c r="G145" s="122">
        <f>+G146+G147+G148+G149+G150+G151+G152+G153+G154+G155+G156+G157+G158+G159+G160+G170+G171+G172+G173+G174+G175+G176+G177+G178</f>
        <v>0</v>
      </c>
      <c r="H145" s="122">
        <f>+H146+H147+H148+H149+H150+H151+H152+H153+H154+H155+H156+H157+H158+H159+H160+H170+H171+H172+H173+H174+H175+H176+H177+H178</f>
        <v>0</v>
      </c>
    </row>
    <row r="146" spans="1:8" ht="30" customHeight="1" x14ac:dyDescent="0.25">
      <c r="A146" s="26">
        <v>240106001</v>
      </c>
      <c r="B146" s="27">
        <v>11</v>
      </c>
      <c r="C146" s="30" t="s">
        <v>176</v>
      </c>
      <c r="D146" s="122">
        <v>138986000000</v>
      </c>
      <c r="E146" s="122">
        <v>138986000000</v>
      </c>
      <c r="F146" s="122">
        <v>138986000000</v>
      </c>
      <c r="G146" s="122">
        <v>0</v>
      </c>
      <c r="H146" s="123">
        <v>0</v>
      </c>
    </row>
    <row r="147" spans="1:8" ht="27.75" customHeight="1" x14ac:dyDescent="0.25">
      <c r="A147" s="26">
        <v>240106001</v>
      </c>
      <c r="B147" s="27">
        <v>20</v>
      </c>
      <c r="C147" s="30" t="s">
        <v>176</v>
      </c>
      <c r="D147" s="122">
        <v>20000000000</v>
      </c>
      <c r="E147" s="122">
        <v>20000000000</v>
      </c>
      <c r="F147" s="122">
        <v>20000000000</v>
      </c>
      <c r="G147" s="122">
        <v>0</v>
      </c>
      <c r="H147" s="123">
        <v>0</v>
      </c>
    </row>
    <row r="148" spans="1:8" ht="31.5" customHeight="1" x14ac:dyDescent="0.25">
      <c r="A148" s="26">
        <v>240106002</v>
      </c>
      <c r="B148" s="27">
        <v>10</v>
      </c>
      <c r="C148" s="30" t="s">
        <v>177</v>
      </c>
      <c r="D148" s="122">
        <v>5000000000</v>
      </c>
      <c r="E148" s="122">
        <v>5000000000</v>
      </c>
      <c r="F148" s="122">
        <v>5000000000</v>
      </c>
      <c r="G148" s="122">
        <v>0</v>
      </c>
      <c r="H148" s="123">
        <v>0</v>
      </c>
    </row>
    <row r="149" spans="1:8" ht="46.5" customHeight="1" x14ac:dyDescent="0.25">
      <c r="A149" s="26">
        <v>240106003</v>
      </c>
      <c r="B149" s="27">
        <v>10</v>
      </c>
      <c r="C149" s="30" t="s">
        <v>98</v>
      </c>
      <c r="D149" s="122">
        <v>29238879050</v>
      </c>
      <c r="E149" s="122">
        <v>29238879050</v>
      </c>
      <c r="F149" s="122">
        <v>29238879050</v>
      </c>
      <c r="G149" s="122">
        <v>0</v>
      </c>
      <c r="H149" s="123">
        <v>0</v>
      </c>
    </row>
    <row r="150" spans="1:8" ht="47.25" customHeight="1" x14ac:dyDescent="0.25">
      <c r="A150" s="26">
        <v>240106003</v>
      </c>
      <c r="B150" s="27">
        <v>13</v>
      </c>
      <c r="C150" s="30" t="s">
        <v>98</v>
      </c>
      <c r="D150" s="122">
        <v>20000000000</v>
      </c>
      <c r="E150" s="122">
        <v>4778990037</v>
      </c>
      <c r="F150" s="122">
        <v>4778990037</v>
      </c>
      <c r="G150" s="122">
        <v>0</v>
      </c>
      <c r="H150" s="123">
        <v>0</v>
      </c>
    </row>
    <row r="151" spans="1:8" ht="45" customHeight="1" x14ac:dyDescent="0.25">
      <c r="A151" s="26">
        <v>240106003</v>
      </c>
      <c r="B151" s="27">
        <v>11</v>
      </c>
      <c r="C151" s="30" t="s">
        <v>98</v>
      </c>
      <c r="D151" s="122">
        <v>39565253575</v>
      </c>
      <c r="E151" s="122">
        <v>0</v>
      </c>
      <c r="F151" s="122">
        <v>0</v>
      </c>
      <c r="G151" s="122">
        <v>0</v>
      </c>
      <c r="H151" s="123">
        <v>0</v>
      </c>
    </row>
    <row r="152" spans="1:8" ht="31.5" customHeight="1" x14ac:dyDescent="0.25">
      <c r="A152" s="26">
        <v>240106003</v>
      </c>
      <c r="B152" s="27">
        <v>20</v>
      </c>
      <c r="C152" s="30" t="s">
        <v>98</v>
      </c>
      <c r="D152" s="122">
        <v>10494512551</v>
      </c>
      <c r="E152" s="122">
        <v>0</v>
      </c>
      <c r="F152" s="122">
        <v>0</v>
      </c>
      <c r="G152" s="122">
        <v>0</v>
      </c>
      <c r="H152" s="123">
        <v>0</v>
      </c>
    </row>
    <row r="153" spans="1:8" ht="31.5" customHeight="1" x14ac:dyDescent="0.25">
      <c r="A153" s="26">
        <v>240106004</v>
      </c>
      <c r="B153" s="27">
        <v>10</v>
      </c>
      <c r="C153" s="30" t="s">
        <v>81</v>
      </c>
      <c r="D153" s="122">
        <v>3151400000</v>
      </c>
      <c r="E153" s="122">
        <v>3151400000</v>
      </c>
      <c r="F153" s="122">
        <v>3151400000</v>
      </c>
      <c r="G153" s="122">
        <v>0</v>
      </c>
      <c r="H153" s="123">
        <v>0</v>
      </c>
    </row>
    <row r="154" spans="1:8" ht="35.25" customHeight="1" x14ac:dyDescent="0.25">
      <c r="A154" s="26">
        <v>240106005</v>
      </c>
      <c r="B154" s="27">
        <v>11</v>
      </c>
      <c r="C154" s="30" t="s">
        <v>178</v>
      </c>
      <c r="D154" s="122">
        <f>307423610421+44099730147</f>
        <v>351523340568</v>
      </c>
      <c r="E154" s="122">
        <f>307423610421+44099730147</f>
        <v>351523340568</v>
      </c>
      <c r="F154" s="122">
        <f>307423610421+44099730147</f>
        <v>351523340568</v>
      </c>
      <c r="G154" s="122">
        <v>0</v>
      </c>
      <c r="H154" s="123">
        <v>0</v>
      </c>
    </row>
    <row r="155" spans="1:8" ht="60.75" customHeight="1" x14ac:dyDescent="0.25">
      <c r="A155" s="26">
        <v>240106006</v>
      </c>
      <c r="B155" s="27">
        <v>10</v>
      </c>
      <c r="C155" s="30" t="s">
        <v>179</v>
      </c>
      <c r="D155" s="122">
        <v>42691728016</v>
      </c>
      <c r="E155" s="122">
        <v>42691728016</v>
      </c>
      <c r="F155" s="122">
        <v>42691728016</v>
      </c>
      <c r="G155" s="122">
        <v>0</v>
      </c>
      <c r="H155" s="123">
        <v>0</v>
      </c>
    </row>
    <row r="156" spans="1:8" ht="60.75" customHeight="1" x14ac:dyDescent="0.25">
      <c r="A156" s="26">
        <v>240106006</v>
      </c>
      <c r="B156" s="27">
        <v>13</v>
      </c>
      <c r="C156" s="30" t="s">
        <v>179</v>
      </c>
      <c r="D156" s="122">
        <v>19811865446</v>
      </c>
      <c r="E156" s="122">
        <v>19811865446</v>
      </c>
      <c r="F156" s="122">
        <v>19811865446</v>
      </c>
      <c r="G156" s="122">
        <v>0</v>
      </c>
      <c r="H156" s="123">
        <v>0</v>
      </c>
    </row>
    <row r="157" spans="1:8" ht="45.75" customHeight="1" x14ac:dyDescent="0.25">
      <c r="A157" s="26">
        <v>240106007</v>
      </c>
      <c r="B157" s="27">
        <v>10</v>
      </c>
      <c r="C157" s="30" t="s">
        <v>180</v>
      </c>
      <c r="D157" s="122">
        <v>94807993692</v>
      </c>
      <c r="E157" s="122">
        <v>94807993692</v>
      </c>
      <c r="F157" s="122">
        <v>94807993692</v>
      </c>
      <c r="G157" s="122">
        <v>0</v>
      </c>
      <c r="H157" s="123">
        <v>0</v>
      </c>
    </row>
    <row r="158" spans="1:8" ht="47.25" customHeight="1" x14ac:dyDescent="0.25">
      <c r="A158" s="26">
        <v>240106007</v>
      </c>
      <c r="B158" s="27">
        <v>13</v>
      </c>
      <c r="C158" s="30" t="s">
        <v>180</v>
      </c>
      <c r="D158" s="122">
        <v>70000000000</v>
      </c>
      <c r="E158" s="122">
        <v>70000000000</v>
      </c>
      <c r="F158" s="122">
        <v>70000000000</v>
      </c>
      <c r="G158" s="122">
        <v>0</v>
      </c>
      <c r="H158" s="123">
        <v>0</v>
      </c>
    </row>
    <row r="159" spans="1:8" ht="62.25" customHeight="1" x14ac:dyDescent="0.25">
      <c r="A159" s="26">
        <v>240106008</v>
      </c>
      <c r="B159" s="27">
        <v>10</v>
      </c>
      <c r="C159" s="30" t="s">
        <v>181</v>
      </c>
      <c r="D159" s="122">
        <v>9928862439</v>
      </c>
      <c r="E159" s="122">
        <v>9928862439</v>
      </c>
      <c r="F159" s="122">
        <v>9928862439</v>
      </c>
      <c r="G159" s="122">
        <v>0</v>
      </c>
      <c r="H159" s="123">
        <v>0</v>
      </c>
    </row>
    <row r="160" spans="1:8" ht="96.75" customHeight="1" thickBot="1" x14ac:dyDescent="0.3">
      <c r="A160" s="32">
        <v>240106009</v>
      </c>
      <c r="B160" s="33">
        <v>10</v>
      </c>
      <c r="C160" s="73" t="s">
        <v>182</v>
      </c>
      <c r="D160" s="127">
        <v>59971937176</v>
      </c>
      <c r="E160" s="127">
        <v>59971937176</v>
      </c>
      <c r="F160" s="127">
        <v>59971937176</v>
      </c>
      <c r="G160" s="127">
        <v>0</v>
      </c>
      <c r="H160" s="128">
        <v>0</v>
      </c>
    </row>
    <row r="161" spans="1:216" ht="8.25" customHeight="1" thickBot="1" x14ac:dyDescent="0.3">
      <c r="A161" s="38"/>
      <c r="B161" s="39"/>
      <c r="C161" s="75"/>
      <c r="D161" s="129"/>
      <c r="E161" s="129"/>
      <c r="F161" s="129"/>
      <c r="G161" s="129"/>
      <c r="H161" s="129"/>
    </row>
    <row r="162" spans="1:216" x14ac:dyDescent="0.25">
      <c r="A162" s="416" t="s">
        <v>1</v>
      </c>
      <c r="B162" s="417"/>
      <c r="C162" s="417"/>
      <c r="D162" s="417"/>
      <c r="E162" s="417"/>
      <c r="F162" s="417"/>
      <c r="G162" s="417"/>
      <c r="H162" s="418"/>
    </row>
    <row r="163" spans="1:216" ht="14.25" customHeight="1" x14ac:dyDescent="0.25">
      <c r="A163" s="419" t="s">
        <v>115</v>
      </c>
      <c r="B163" s="420"/>
      <c r="C163" s="420"/>
      <c r="D163" s="420"/>
      <c r="E163" s="420"/>
      <c r="F163" s="420"/>
      <c r="G163" s="420"/>
      <c r="H163" s="421"/>
      <c r="I163" s="420"/>
      <c r="J163" s="420"/>
      <c r="K163" s="420"/>
      <c r="L163" s="420"/>
      <c r="M163" s="420"/>
      <c r="N163" s="420"/>
      <c r="O163" s="420"/>
      <c r="P163" s="421"/>
      <c r="Q163" s="419"/>
      <c r="R163" s="420"/>
      <c r="S163" s="420"/>
      <c r="T163" s="420"/>
      <c r="U163" s="420"/>
      <c r="V163" s="420"/>
      <c r="W163" s="420"/>
      <c r="X163" s="421"/>
      <c r="Y163" s="419"/>
      <c r="Z163" s="420"/>
      <c r="AA163" s="420"/>
      <c r="AB163" s="420"/>
      <c r="AC163" s="420"/>
      <c r="AD163" s="420"/>
      <c r="AE163" s="420"/>
      <c r="AF163" s="421"/>
      <c r="AG163" s="419"/>
      <c r="AH163" s="420"/>
      <c r="AI163" s="420"/>
      <c r="AJ163" s="420"/>
      <c r="AK163" s="420"/>
      <c r="AL163" s="420"/>
      <c r="AM163" s="420"/>
      <c r="AN163" s="421"/>
      <c r="AO163" s="419"/>
      <c r="AP163" s="420"/>
      <c r="AQ163" s="420"/>
      <c r="AR163" s="420"/>
      <c r="AS163" s="420"/>
      <c r="AT163" s="420"/>
      <c r="AU163" s="420"/>
      <c r="AV163" s="421"/>
      <c r="AW163" s="419"/>
      <c r="AX163" s="420"/>
      <c r="AY163" s="420"/>
      <c r="AZ163" s="420"/>
      <c r="BA163" s="420"/>
      <c r="BB163" s="420"/>
      <c r="BC163" s="420"/>
      <c r="BD163" s="421"/>
      <c r="BE163" s="419"/>
      <c r="BF163" s="420"/>
      <c r="BG163" s="420"/>
      <c r="BH163" s="420"/>
      <c r="BI163" s="420"/>
      <c r="BJ163" s="420"/>
      <c r="BK163" s="420"/>
      <c r="BL163" s="421"/>
      <c r="BM163" s="419"/>
      <c r="BN163" s="420"/>
      <c r="BO163" s="420"/>
      <c r="BP163" s="420"/>
      <c r="BQ163" s="420"/>
      <c r="BR163" s="420"/>
      <c r="BS163" s="420"/>
      <c r="BT163" s="421"/>
      <c r="BU163" s="419"/>
      <c r="BV163" s="420"/>
      <c r="BW163" s="420"/>
      <c r="BX163" s="420"/>
      <c r="BY163" s="420"/>
      <c r="BZ163" s="420"/>
      <c r="CA163" s="420"/>
      <c r="CB163" s="421"/>
      <c r="CC163" s="419"/>
      <c r="CD163" s="420"/>
      <c r="CE163" s="420"/>
      <c r="CF163" s="420"/>
      <c r="CG163" s="420"/>
      <c r="CH163" s="420"/>
      <c r="CI163" s="420"/>
      <c r="CJ163" s="421"/>
      <c r="CK163" s="419"/>
      <c r="CL163" s="420"/>
      <c r="CM163" s="420"/>
      <c r="CN163" s="420"/>
      <c r="CO163" s="420"/>
      <c r="CP163" s="420"/>
      <c r="CQ163" s="420"/>
      <c r="CR163" s="421"/>
      <c r="CS163" s="419"/>
      <c r="CT163" s="420"/>
      <c r="CU163" s="420"/>
      <c r="CV163" s="420"/>
      <c r="CW163" s="420"/>
      <c r="CX163" s="420"/>
      <c r="CY163" s="420"/>
      <c r="CZ163" s="421"/>
      <c r="DA163" s="419"/>
      <c r="DB163" s="420"/>
      <c r="DC163" s="420"/>
      <c r="DD163" s="420"/>
      <c r="DE163" s="420"/>
      <c r="DF163" s="420"/>
      <c r="DG163" s="420"/>
      <c r="DH163" s="421"/>
      <c r="DI163" s="419"/>
      <c r="DJ163" s="420"/>
      <c r="DK163" s="420"/>
      <c r="DL163" s="420"/>
      <c r="DM163" s="420"/>
      <c r="DN163" s="420"/>
      <c r="DO163" s="420"/>
      <c r="DP163" s="421"/>
      <c r="DQ163" s="419"/>
      <c r="DR163" s="420"/>
      <c r="DS163" s="420"/>
      <c r="DT163" s="420"/>
      <c r="DU163" s="420"/>
      <c r="DV163" s="420"/>
      <c r="DW163" s="420"/>
      <c r="DX163" s="421"/>
      <c r="DY163" s="419"/>
      <c r="DZ163" s="420"/>
      <c r="EA163" s="420"/>
      <c r="EB163" s="420"/>
      <c r="EC163" s="420"/>
      <c r="ED163" s="420"/>
      <c r="EE163" s="420"/>
      <c r="EF163" s="421"/>
      <c r="EG163" s="419"/>
      <c r="EH163" s="420"/>
      <c r="EI163" s="420"/>
      <c r="EJ163" s="420"/>
      <c r="EK163" s="420"/>
      <c r="EL163" s="420"/>
      <c r="EM163" s="420"/>
      <c r="EN163" s="421"/>
      <c r="EO163" s="419"/>
      <c r="EP163" s="420"/>
      <c r="EQ163" s="420"/>
      <c r="ER163" s="420"/>
      <c r="ES163" s="420"/>
      <c r="ET163" s="420"/>
      <c r="EU163" s="420"/>
      <c r="EV163" s="421"/>
      <c r="EW163" s="419"/>
      <c r="EX163" s="420"/>
      <c r="EY163" s="420"/>
      <c r="EZ163" s="420"/>
      <c r="FA163" s="420"/>
      <c r="FB163" s="420"/>
      <c r="FC163" s="420"/>
      <c r="FD163" s="421"/>
      <c r="FE163" s="419"/>
      <c r="FF163" s="420"/>
      <c r="FG163" s="420"/>
      <c r="FH163" s="420"/>
      <c r="FI163" s="420"/>
      <c r="FJ163" s="420"/>
      <c r="FK163" s="420"/>
      <c r="FL163" s="421"/>
      <c r="FM163" s="419"/>
      <c r="FN163" s="420"/>
      <c r="FO163" s="420"/>
      <c r="FP163" s="420"/>
      <c r="FQ163" s="420"/>
      <c r="FR163" s="420"/>
      <c r="FS163" s="420"/>
      <c r="FT163" s="421"/>
      <c r="FU163" s="419"/>
      <c r="FV163" s="420"/>
      <c r="FW163" s="420"/>
      <c r="FX163" s="420"/>
      <c r="FY163" s="420"/>
      <c r="FZ163" s="420"/>
      <c r="GA163" s="420"/>
      <c r="GB163" s="421"/>
      <c r="GC163" s="419"/>
      <c r="GD163" s="420"/>
      <c r="GE163" s="420"/>
      <c r="GF163" s="420"/>
      <c r="GG163" s="420"/>
      <c r="GH163" s="420"/>
      <c r="GI163" s="420"/>
      <c r="GJ163" s="421"/>
      <c r="GK163" s="419"/>
      <c r="GL163" s="420"/>
      <c r="GM163" s="420"/>
      <c r="GN163" s="420"/>
      <c r="GO163" s="420"/>
      <c r="GP163" s="420"/>
      <c r="GQ163" s="420"/>
      <c r="GR163" s="421"/>
      <c r="GS163" s="419"/>
      <c r="GT163" s="420"/>
      <c r="GU163" s="420"/>
      <c r="GV163" s="420"/>
      <c r="GW163" s="420"/>
      <c r="GX163" s="420"/>
      <c r="GY163" s="420"/>
      <c r="GZ163" s="421"/>
      <c r="HA163" s="419"/>
      <c r="HB163" s="420"/>
      <c r="HC163" s="420"/>
      <c r="HD163" s="420"/>
      <c r="HE163" s="420"/>
      <c r="HF163" s="420"/>
      <c r="HG163" s="420"/>
      <c r="HH163" s="421"/>
    </row>
    <row r="164" spans="1:216" ht="3.75" customHeight="1" x14ac:dyDescent="0.25">
      <c r="A164" s="2"/>
      <c r="H164" s="5"/>
      <c r="K164" s="57"/>
      <c r="L164" s="3"/>
      <c r="M164" s="3"/>
      <c r="N164" s="3"/>
      <c r="O164" s="3"/>
      <c r="P164" s="5"/>
      <c r="Q164" s="2"/>
      <c r="S164" s="57"/>
      <c r="T164" s="3"/>
      <c r="U164" s="3"/>
      <c r="V164" s="3"/>
      <c r="W164" s="3"/>
      <c r="X164" s="5"/>
      <c r="Y164" s="2"/>
      <c r="AA164" s="57"/>
      <c r="AB164" s="3"/>
      <c r="AC164" s="3"/>
      <c r="AD164" s="3"/>
      <c r="AE164" s="3"/>
      <c r="AF164" s="5"/>
      <c r="AG164" s="2"/>
      <c r="AI164" s="57"/>
      <c r="AJ164" s="3"/>
      <c r="AK164" s="3"/>
      <c r="AL164" s="3"/>
      <c r="AM164" s="3"/>
      <c r="AN164" s="5"/>
      <c r="AO164" s="2"/>
      <c r="AQ164" s="57"/>
      <c r="AR164" s="3"/>
      <c r="AS164" s="3"/>
      <c r="AT164" s="3"/>
      <c r="AU164" s="3"/>
      <c r="AV164" s="5"/>
      <c r="AW164" s="2"/>
      <c r="AY164" s="57"/>
      <c r="AZ164" s="3"/>
      <c r="BA164" s="3"/>
      <c r="BB164" s="3"/>
      <c r="BC164" s="3"/>
      <c r="BD164" s="5"/>
      <c r="BE164" s="2"/>
      <c r="BG164" s="57"/>
      <c r="BH164" s="3"/>
      <c r="BI164" s="3"/>
      <c r="BJ164" s="3"/>
      <c r="BK164" s="3"/>
      <c r="BL164" s="5"/>
      <c r="BM164" s="2"/>
      <c r="BO164" s="57"/>
      <c r="BP164" s="3"/>
      <c r="BQ164" s="3"/>
      <c r="BR164" s="3"/>
      <c r="BS164" s="3"/>
      <c r="BT164" s="5"/>
      <c r="BU164" s="2"/>
      <c r="BW164" s="57"/>
      <c r="BX164" s="3"/>
      <c r="BY164" s="3"/>
      <c r="BZ164" s="3"/>
      <c r="CA164" s="3"/>
      <c r="CB164" s="5"/>
      <c r="CC164" s="2"/>
      <c r="CE164" s="57"/>
      <c r="CF164" s="3"/>
      <c r="CG164" s="3"/>
      <c r="CH164" s="3"/>
      <c r="CI164" s="3"/>
      <c r="CJ164" s="5"/>
      <c r="CK164" s="2"/>
      <c r="CM164" s="57"/>
      <c r="CN164" s="3"/>
      <c r="CO164" s="3"/>
      <c r="CP164" s="3"/>
      <c r="CQ164" s="3"/>
      <c r="CR164" s="5"/>
      <c r="CS164" s="2"/>
      <c r="CU164" s="57"/>
      <c r="CV164" s="3"/>
      <c r="CW164" s="3"/>
      <c r="CX164" s="3"/>
      <c r="CY164" s="3"/>
      <c r="CZ164" s="5"/>
      <c r="DA164" s="2"/>
      <c r="DC164" s="57"/>
      <c r="DD164" s="3"/>
      <c r="DE164" s="3"/>
      <c r="DF164" s="3"/>
      <c r="DG164" s="3"/>
      <c r="DH164" s="5"/>
      <c r="DI164" s="2"/>
      <c r="DK164" s="57"/>
      <c r="DL164" s="3"/>
      <c r="DM164" s="3"/>
      <c r="DN164" s="3"/>
      <c r="DO164" s="3"/>
      <c r="DP164" s="5"/>
      <c r="DQ164" s="2"/>
      <c r="DS164" s="57"/>
      <c r="DT164" s="3"/>
      <c r="DU164" s="3"/>
      <c r="DV164" s="3"/>
      <c r="DW164" s="3"/>
      <c r="DX164" s="5"/>
      <c r="DY164" s="2"/>
      <c r="EA164" s="57"/>
      <c r="EB164" s="3"/>
      <c r="EC164" s="3"/>
      <c r="ED164" s="3"/>
      <c r="EE164" s="3"/>
      <c r="EF164" s="5"/>
      <c r="EG164" s="2"/>
      <c r="EI164" s="57"/>
      <c r="EJ164" s="3"/>
      <c r="EK164" s="3"/>
      <c r="EL164" s="3"/>
      <c r="EM164" s="3"/>
      <c r="EN164" s="5"/>
      <c r="EO164" s="2"/>
      <c r="EQ164" s="57"/>
      <c r="ER164" s="3"/>
      <c r="ES164" s="3"/>
      <c r="ET164" s="3"/>
      <c r="EU164" s="3"/>
      <c r="EV164" s="5"/>
      <c r="EW164" s="2"/>
      <c r="EY164" s="57"/>
      <c r="EZ164" s="3"/>
      <c r="FA164" s="3"/>
      <c r="FB164" s="3"/>
      <c r="FC164" s="3"/>
      <c r="FD164" s="5"/>
      <c r="FE164" s="2"/>
      <c r="FG164" s="57"/>
      <c r="FH164" s="3"/>
      <c r="FI164" s="3"/>
      <c r="FJ164" s="3"/>
      <c r="FK164" s="3"/>
      <c r="FL164" s="5"/>
      <c r="FM164" s="2"/>
      <c r="FO164" s="57"/>
      <c r="FP164" s="3"/>
      <c r="FQ164" s="3"/>
      <c r="FR164" s="3"/>
      <c r="FS164" s="3"/>
      <c r="FT164" s="5"/>
      <c r="FU164" s="2"/>
      <c r="FW164" s="57"/>
      <c r="FX164" s="3"/>
      <c r="FY164" s="3"/>
      <c r="FZ164" s="3"/>
      <c r="GA164" s="3"/>
      <c r="GB164" s="5"/>
      <c r="GC164" s="2"/>
      <c r="GE164" s="57"/>
      <c r="GF164" s="3"/>
      <c r="GG164" s="3"/>
      <c r="GH164" s="3"/>
      <c r="GI164" s="3"/>
      <c r="GJ164" s="5"/>
      <c r="GK164" s="2"/>
      <c r="GM164" s="57"/>
      <c r="GN164" s="3"/>
      <c r="GO164" s="3"/>
      <c r="GP164" s="3"/>
      <c r="GQ164" s="3"/>
      <c r="GR164" s="5"/>
      <c r="GS164" s="2"/>
      <c r="GU164" s="57"/>
      <c r="GV164" s="3"/>
      <c r="GW164" s="3"/>
      <c r="GX164" s="3"/>
      <c r="GY164" s="3"/>
      <c r="GZ164" s="5"/>
      <c r="HA164" s="2"/>
      <c r="HC164" s="57"/>
      <c r="HD164" s="3"/>
      <c r="HE164" s="3"/>
      <c r="HF164" s="3"/>
      <c r="HG164" s="3"/>
      <c r="HH164" s="5"/>
    </row>
    <row r="165" spans="1:216" ht="11.25" customHeight="1" x14ac:dyDescent="0.25">
      <c r="A165" s="6" t="s">
        <v>0</v>
      </c>
      <c r="H165" s="5"/>
      <c r="I165" s="119"/>
      <c r="K165" s="57"/>
      <c r="L165" s="3"/>
      <c r="M165" s="3"/>
      <c r="N165" s="3"/>
      <c r="O165" s="3"/>
      <c r="P165" s="5"/>
      <c r="Q165" s="6"/>
      <c r="S165" s="57"/>
      <c r="T165" s="3"/>
      <c r="U165" s="3"/>
      <c r="V165" s="3"/>
      <c r="W165" s="3"/>
      <c r="X165" s="5"/>
      <c r="Y165" s="6"/>
      <c r="AA165" s="57"/>
      <c r="AB165" s="3"/>
      <c r="AC165" s="3"/>
      <c r="AD165" s="3"/>
      <c r="AE165" s="3"/>
      <c r="AF165" s="5"/>
      <c r="AG165" s="6"/>
      <c r="AI165" s="57"/>
      <c r="AJ165" s="3"/>
      <c r="AK165" s="3"/>
      <c r="AL165" s="3"/>
      <c r="AM165" s="3"/>
      <c r="AN165" s="5"/>
      <c r="AO165" s="6"/>
      <c r="AQ165" s="57"/>
      <c r="AR165" s="3"/>
      <c r="AS165" s="3"/>
      <c r="AT165" s="3"/>
      <c r="AU165" s="3"/>
      <c r="AV165" s="5"/>
      <c r="AW165" s="6"/>
      <c r="AY165" s="57"/>
      <c r="AZ165" s="3"/>
      <c r="BA165" s="3"/>
      <c r="BB165" s="3"/>
      <c r="BC165" s="3"/>
      <c r="BD165" s="5"/>
      <c r="BE165" s="6"/>
      <c r="BG165" s="57"/>
      <c r="BH165" s="3"/>
      <c r="BI165" s="3"/>
      <c r="BJ165" s="3"/>
      <c r="BK165" s="3"/>
      <c r="BL165" s="5"/>
      <c r="BM165" s="6"/>
      <c r="BO165" s="57"/>
      <c r="BP165" s="3"/>
      <c r="BQ165" s="3"/>
      <c r="BR165" s="3"/>
      <c r="BS165" s="3"/>
      <c r="BT165" s="5"/>
      <c r="BU165" s="6"/>
      <c r="BW165" s="57"/>
      <c r="BX165" s="3"/>
      <c r="BY165" s="3"/>
      <c r="BZ165" s="3"/>
      <c r="CA165" s="3"/>
      <c r="CB165" s="5"/>
      <c r="CC165" s="6"/>
      <c r="CE165" s="57"/>
      <c r="CF165" s="3"/>
      <c r="CG165" s="3"/>
      <c r="CH165" s="3"/>
      <c r="CI165" s="3"/>
      <c r="CJ165" s="5"/>
      <c r="CK165" s="6"/>
      <c r="CM165" s="57"/>
      <c r="CN165" s="3"/>
      <c r="CO165" s="3"/>
      <c r="CP165" s="3"/>
      <c r="CQ165" s="3"/>
      <c r="CR165" s="5"/>
      <c r="CS165" s="6"/>
      <c r="CU165" s="57"/>
      <c r="CV165" s="3"/>
      <c r="CW165" s="3"/>
      <c r="CX165" s="3"/>
      <c r="CY165" s="3"/>
      <c r="CZ165" s="5"/>
      <c r="DA165" s="6"/>
      <c r="DC165" s="57"/>
      <c r="DD165" s="3"/>
      <c r="DE165" s="3"/>
      <c r="DF165" s="3"/>
      <c r="DG165" s="3"/>
      <c r="DH165" s="5"/>
      <c r="DI165" s="6"/>
      <c r="DK165" s="57"/>
      <c r="DL165" s="3"/>
      <c r="DM165" s="3"/>
      <c r="DN165" s="3"/>
      <c r="DO165" s="3"/>
      <c r="DP165" s="5"/>
      <c r="DQ165" s="6"/>
      <c r="DS165" s="57"/>
      <c r="DT165" s="3"/>
      <c r="DU165" s="3"/>
      <c r="DV165" s="3"/>
      <c r="DW165" s="3"/>
      <c r="DX165" s="5"/>
      <c r="DY165" s="6"/>
      <c r="EA165" s="57"/>
      <c r="EB165" s="3"/>
      <c r="EC165" s="3"/>
      <c r="ED165" s="3"/>
      <c r="EE165" s="3"/>
      <c r="EF165" s="5"/>
      <c r="EG165" s="6"/>
      <c r="EI165" s="57"/>
      <c r="EJ165" s="3"/>
      <c r="EK165" s="3"/>
      <c r="EL165" s="3"/>
      <c r="EM165" s="3"/>
      <c r="EN165" s="5"/>
      <c r="EO165" s="6"/>
      <c r="EQ165" s="57"/>
      <c r="ER165" s="3"/>
      <c r="ES165" s="3"/>
      <c r="ET165" s="3"/>
      <c r="EU165" s="3"/>
      <c r="EV165" s="5"/>
      <c r="EW165" s="6"/>
      <c r="EY165" s="57"/>
      <c r="EZ165" s="3"/>
      <c r="FA165" s="3"/>
      <c r="FB165" s="3"/>
      <c r="FC165" s="3"/>
      <c r="FD165" s="5"/>
      <c r="FE165" s="6"/>
      <c r="FG165" s="57"/>
      <c r="FH165" s="3"/>
      <c r="FI165" s="3"/>
      <c r="FJ165" s="3"/>
      <c r="FK165" s="3"/>
      <c r="FL165" s="5"/>
      <c r="FM165" s="6"/>
      <c r="FO165" s="57"/>
      <c r="FP165" s="3"/>
      <c r="FQ165" s="3"/>
      <c r="FR165" s="3"/>
      <c r="FS165" s="3"/>
      <c r="FT165" s="5"/>
      <c r="FU165" s="6"/>
      <c r="FW165" s="57"/>
      <c r="FX165" s="3"/>
      <c r="FY165" s="3"/>
      <c r="FZ165" s="3"/>
      <c r="GA165" s="3"/>
      <c r="GB165" s="5"/>
      <c r="GC165" s="6"/>
      <c r="GE165" s="57"/>
      <c r="GF165" s="3"/>
      <c r="GG165" s="3"/>
      <c r="GH165" s="3"/>
      <c r="GI165" s="3"/>
      <c r="GJ165" s="5"/>
      <c r="GK165" s="6"/>
      <c r="GM165" s="57"/>
      <c r="GN165" s="3"/>
      <c r="GO165" s="3"/>
      <c r="GP165" s="3"/>
      <c r="GQ165" s="3"/>
      <c r="GR165" s="5"/>
      <c r="GS165" s="6"/>
      <c r="GU165" s="57"/>
      <c r="GV165" s="3"/>
      <c r="GW165" s="3"/>
      <c r="GX165" s="3"/>
      <c r="GY165" s="3"/>
      <c r="GZ165" s="5"/>
      <c r="HA165" s="6"/>
      <c r="HC165" s="57"/>
      <c r="HD165" s="3"/>
      <c r="HE165" s="3"/>
      <c r="HF165" s="3"/>
      <c r="HG165" s="3"/>
      <c r="HH165" s="5"/>
    </row>
    <row r="166" spans="1:216" ht="3.75" customHeight="1" x14ac:dyDescent="0.25">
      <c r="A166" s="2"/>
      <c r="H166" s="7"/>
      <c r="K166" s="57"/>
      <c r="L166" s="3"/>
      <c r="M166" s="3"/>
      <c r="N166" s="3"/>
      <c r="O166" s="3"/>
      <c r="P166" s="7"/>
      <c r="Q166" s="2"/>
      <c r="S166" s="57"/>
      <c r="T166" s="3"/>
      <c r="U166" s="3"/>
      <c r="V166" s="3"/>
      <c r="W166" s="3"/>
      <c r="X166" s="7"/>
      <c r="Y166" s="2"/>
      <c r="AA166" s="57"/>
      <c r="AB166" s="3"/>
      <c r="AC166" s="3"/>
      <c r="AD166" s="3"/>
      <c r="AE166" s="3"/>
      <c r="AF166" s="7"/>
      <c r="AG166" s="2"/>
      <c r="AI166" s="57"/>
      <c r="AJ166" s="3"/>
      <c r="AK166" s="3"/>
      <c r="AL166" s="3"/>
      <c r="AM166" s="3"/>
      <c r="AN166" s="7"/>
      <c r="AO166" s="2"/>
      <c r="AQ166" s="57"/>
      <c r="AR166" s="3"/>
      <c r="AS166" s="3"/>
      <c r="AT166" s="3"/>
      <c r="AU166" s="3"/>
      <c r="AV166" s="7"/>
      <c r="AW166" s="2"/>
      <c r="AY166" s="57"/>
      <c r="AZ166" s="3"/>
      <c r="BA166" s="3"/>
      <c r="BB166" s="3"/>
      <c r="BC166" s="3"/>
      <c r="BD166" s="7"/>
      <c r="BE166" s="2"/>
      <c r="BG166" s="57"/>
      <c r="BH166" s="3"/>
      <c r="BI166" s="3"/>
      <c r="BJ166" s="3"/>
      <c r="BK166" s="3"/>
      <c r="BL166" s="7"/>
      <c r="BM166" s="2"/>
      <c r="BO166" s="57"/>
      <c r="BP166" s="3"/>
      <c r="BQ166" s="3"/>
      <c r="BR166" s="3"/>
      <c r="BS166" s="3"/>
      <c r="BT166" s="7"/>
      <c r="BU166" s="2"/>
      <c r="BW166" s="57"/>
      <c r="BX166" s="3"/>
      <c r="BY166" s="3"/>
      <c r="BZ166" s="3"/>
      <c r="CA166" s="3"/>
      <c r="CB166" s="7"/>
      <c r="CC166" s="2"/>
      <c r="CE166" s="57"/>
      <c r="CF166" s="3"/>
      <c r="CG166" s="3"/>
      <c r="CH166" s="3"/>
      <c r="CI166" s="3"/>
      <c r="CJ166" s="7"/>
      <c r="CK166" s="2"/>
      <c r="CM166" s="57"/>
      <c r="CN166" s="3"/>
      <c r="CO166" s="3"/>
      <c r="CP166" s="3"/>
      <c r="CQ166" s="3"/>
      <c r="CR166" s="7"/>
      <c r="CS166" s="2"/>
      <c r="CU166" s="57"/>
      <c r="CV166" s="3"/>
      <c r="CW166" s="3"/>
      <c r="CX166" s="3"/>
      <c r="CY166" s="3"/>
      <c r="CZ166" s="7"/>
      <c r="DA166" s="2"/>
      <c r="DC166" s="57"/>
      <c r="DD166" s="3"/>
      <c r="DE166" s="3"/>
      <c r="DF166" s="3"/>
      <c r="DG166" s="3"/>
      <c r="DH166" s="7"/>
      <c r="DI166" s="2"/>
      <c r="DK166" s="57"/>
      <c r="DL166" s="3"/>
      <c r="DM166" s="3"/>
      <c r="DN166" s="3"/>
      <c r="DO166" s="3"/>
      <c r="DP166" s="7"/>
      <c r="DQ166" s="2"/>
      <c r="DS166" s="57"/>
      <c r="DT166" s="3"/>
      <c r="DU166" s="3"/>
      <c r="DV166" s="3"/>
      <c r="DW166" s="3"/>
      <c r="DX166" s="7"/>
      <c r="DY166" s="2"/>
      <c r="EA166" s="57"/>
      <c r="EB166" s="3"/>
      <c r="EC166" s="3"/>
      <c r="ED166" s="3"/>
      <c r="EE166" s="3"/>
      <c r="EF166" s="7"/>
      <c r="EG166" s="2"/>
      <c r="EI166" s="57"/>
      <c r="EJ166" s="3"/>
      <c r="EK166" s="3"/>
      <c r="EL166" s="3"/>
      <c r="EM166" s="3"/>
      <c r="EN166" s="7"/>
      <c r="EO166" s="2"/>
      <c r="EQ166" s="57"/>
      <c r="ER166" s="3"/>
      <c r="ES166" s="3"/>
      <c r="ET166" s="3"/>
      <c r="EU166" s="3"/>
      <c r="EV166" s="7"/>
      <c r="EW166" s="2"/>
      <c r="EY166" s="57"/>
      <c r="EZ166" s="3"/>
      <c r="FA166" s="3"/>
      <c r="FB166" s="3"/>
      <c r="FC166" s="3"/>
      <c r="FD166" s="7"/>
      <c r="FE166" s="2"/>
      <c r="FG166" s="57"/>
      <c r="FH166" s="3"/>
      <c r="FI166" s="3"/>
      <c r="FJ166" s="3"/>
      <c r="FK166" s="3"/>
      <c r="FL166" s="7"/>
      <c r="FM166" s="2"/>
      <c r="FO166" s="57"/>
      <c r="FP166" s="3"/>
      <c r="FQ166" s="3"/>
      <c r="FR166" s="3"/>
      <c r="FS166" s="3"/>
      <c r="FT166" s="7"/>
      <c r="FU166" s="2"/>
      <c r="FW166" s="57"/>
      <c r="FX166" s="3"/>
      <c r="FY166" s="3"/>
      <c r="FZ166" s="3"/>
      <c r="GA166" s="3"/>
      <c r="GB166" s="7"/>
      <c r="GC166" s="2"/>
      <c r="GE166" s="57"/>
      <c r="GF166" s="3"/>
      <c r="GG166" s="3"/>
      <c r="GH166" s="3"/>
      <c r="GI166" s="3"/>
      <c r="GJ166" s="7"/>
      <c r="GK166" s="2"/>
      <c r="GM166" s="57"/>
      <c r="GN166" s="3"/>
      <c r="GO166" s="3"/>
      <c r="GP166" s="3"/>
      <c r="GQ166" s="3"/>
      <c r="GR166" s="7"/>
      <c r="GS166" s="2"/>
      <c r="GU166" s="57"/>
      <c r="GV166" s="3"/>
      <c r="GW166" s="3"/>
      <c r="GX166" s="3"/>
      <c r="GY166" s="3"/>
      <c r="GZ166" s="7"/>
      <c r="HA166" s="2"/>
      <c r="HC166" s="57"/>
      <c r="HD166" s="3"/>
      <c r="HE166" s="3"/>
      <c r="HF166" s="3"/>
      <c r="HG166" s="3"/>
      <c r="HH166" s="7"/>
    </row>
    <row r="167" spans="1:216" ht="11.25" customHeight="1" x14ac:dyDescent="0.25">
      <c r="A167" s="2" t="s">
        <v>116</v>
      </c>
      <c r="C167" s="57" t="s">
        <v>4</v>
      </c>
      <c r="E167" s="3" t="str">
        <f>E7</f>
        <v>MES:</v>
      </c>
      <c r="F167" s="3" t="str">
        <f>F7</f>
        <v>ENERO</v>
      </c>
      <c r="G167" s="3" t="str">
        <f>G128</f>
        <v xml:space="preserve">                                VIGENCIA FISCAL:      2017</v>
      </c>
      <c r="H167" s="5"/>
      <c r="K167" s="57"/>
      <c r="L167" s="3"/>
      <c r="M167" s="3"/>
      <c r="N167" s="3"/>
      <c r="O167" s="3"/>
      <c r="P167" s="5"/>
      <c r="Q167" s="2"/>
      <c r="S167" s="57"/>
      <c r="T167" s="3"/>
      <c r="U167" s="3"/>
      <c r="V167" s="3"/>
      <c r="W167" s="3"/>
      <c r="X167" s="5"/>
      <c r="Y167" s="2"/>
      <c r="AA167" s="57"/>
      <c r="AB167" s="3"/>
      <c r="AC167" s="3"/>
      <c r="AD167" s="3"/>
      <c r="AE167" s="3"/>
      <c r="AF167" s="5"/>
      <c r="AG167" s="2"/>
      <c r="AI167" s="57"/>
      <c r="AJ167" s="3"/>
      <c r="AK167" s="3"/>
      <c r="AL167" s="3"/>
      <c r="AM167" s="3"/>
      <c r="AN167" s="5"/>
      <c r="AO167" s="2"/>
      <c r="AQ167" s="57"/>
      <c r="AR167" s="3"/>
      <c r="AS167" s="3"/>
      <c r="AT167" s="3"/>
      <c r="AU167" s="3"/>
      <c r="AV167" s="5"/>
      <c r="AW167" s="2"/>
      <c r="AY167" s="57"/>
      <c r="AZ167" s="3"/>
      <c r="BA167" s="3"/>
      <c r="BB167" s="3"/>
      <c r="BC167" s="3"/>
      <c r="BD167" s="5"/>
      <c r="BE167" s="2"/>
      <c r="BG167" s="57"/>
      <c r="BH167" s="3"/>
      <c r="BI167" s="3"/>
      <c r="BJ167" s="3"/>
      <c r="BK167" s="3"/>
      <c r="BL167" s="5"/>
      <c r="BM167" s="2"/>
      <c r="BO167" s="57"/>
      <c r="BP167" s="3"/>
      <c r="BQ167" s="3"/>
      <c r="BR167" s="3"/>
      <c r="BS167" s="3"/>
      <c r="BT167" s="5"/>
      <c r="BU167" s="2"/>
      <c r="BW167" s="57"/>
      <c r="BX167" s="3"/>
      <c r="BY167" s="3"/>
      <c r="BZ167" s="3"/>
      <c r="CA167" s="3"/>
      <c r="CB167" s="5"/>
      <c r="CC167" s="2"/>
      <c r="CE167" s="57"/>
      <c r="CF167" s="3"/>
      <c r="CG167" s="3"/>
      <c r="CH167" s="3"/>
      <c r="CI167" s="3"/>
      <c r="CJ167" s="5"/>
      <c r="CK167" s="2"/>
      <c r="CM167" s="57"/>
      <c r="CN167" s="3"/>
      <c r="CO167" s="3"/>
      <c r="CP167" s="3"/>
      <c r="CQ167" s="3"/>
      <c r="CR167" s="5"/>
      <c r="CS167" s="2"/>
      <c r="CU167" s="57"/>
      <c r="CV167" s="3"/>
      <c r="CW167" s="3"/>
      <c r="CX167" s="3"/>
      <c r="CY167" s="3"/>
      <c r="CZ167" s="5"/>
      <c r="DA167" s="2"/>
      <c r="DC167" s="57"/>
      <c r="DD167" s="3"/>
      <c r="DE167" s="3"/>
      <c r="DF167" s="3"/>
      <c r="DG167" s="3"/>
      <c r="DH167" s="5"/>
      <c r="DI167" s="2"/>
      <c r="DK167" s="57"/>
      <c r="DL167" s="3"/>
      <c r="DM167" s="3"/>
      <c r="DN167" s="3"/>
      <c r="DO167" s="3"/>
      <c r="DP167" s="5"/>
      <c r="DQ167" s="2"/>
      <c r="DS167" s="57"/>
      <c r="DT167" s="3"/>
      <c r="DU167" s="3"/>
      <c r="DV167" s="3"/>
      <c r="DW167" s="3"/>
      <c r="DX167" s="5"/>
      <c r="DY167" s="2"/>
      <c r="EA167" s="57"/>
      <c r="EB167" s="3"/>
      <c r="EC167" s="3"/>
      <c r="ED167" s="3"/>
      <c r="EE167" s="3"/>
      <c r="EF167" s="5"/>
      <c r="EG167" s="2"/>
      <c r="EI167" s="57"/>
      <c r="EJ167" s="3"/>
      <c r="EK167" s="3"/>
      <c r="EL167" s="3"/>
      <c r="EM167" s="3"/>
      <c r="EN167" s="5"/>
      <c r="EO167" s="2"/>
      <c r="EQ167" s="57"/>
      <c r="ER167" s="3"/>
      <c r="ES167" s="3"/>
      <c r="ET167" s="3"/>
      <c r="EU167" s="3"/>
      <c r="EV167" s="5"/>
      <c r="EW167" s="2"/>
      <c r="EY167" s="57"/>
      <c r="EZ167" s="3"/>
      <c r="FA167" s="3"/>
      <c r="FB167" s="3"/>
      <c r="FC167" s="3"/>
      <c r="FD167" s="5"/>
      <c r="FE167" s="2"/>
      <c r="FG167" s="57"/>
      <c r="FH167" s="3"/>
      <c r="FI167" s="3"/>
      <c r="FJ167" s="3"/>
      <c r="FK167" s="3"/>
      <c r="FL167" s="5"/>
      <c r="FM167" s="2"/>
      <c r="FO167" s="57"/>
      <c r="FP167" s="3"/>
      <c r="FQ167" s="3"/>
      <c r="FR167" s="3"/>
      <c r="FS167" s="3"/>
      <c r="FT167" s="5"/>
      <c r="FU167" s="2"/>
      <c r="FW167" s="57"/>
      <c r="FX167" s="3"/>
      <c r="FY167" s="3"/>
      <c r="FZ167" s="3"/>
      <c r="GA167" s="3"/>
      <c r="GB167" s="5"/>
      <c r="GC167" s="2"/>
      <c r="GE167" s="57"/>
      <c r="GF167" s="3"/>
      <c r="GG167" s="3"/>
      <c r="GH167" s="3"/>
      <c r="GI167" s="3"/>
      <c r="GJ167" s="5"/>
      <c r="GK167" s="2"/>
      <c r="GM167" s="57"/>
      <c r="GN167" s="3"/>
      <c r="GO167" s="3"/>
      <c r="GP167" s="3"/>
      <c r="GQ167" s="3"/>
      <c r="GR167" s="5"/>
      <c r="GS167" s="2"/>
      <c r="GU167" s="57"/>
      <c r="GV167" s="3"/>
      <c r="GW167" s="3"/>
      <c r="GX167" s="3"/>
      <c r="GY167" s="3"/>
      <c r="GZ167" s="5"/>
      <c r="HA167" s="2"/>
      <c r="HC167" s="57"/>
      <c r="HD167" s="3"/>
      <c r="HE167" s="3"/>
      <c r="HF167" s="3"/>
      <c r="HG167" s="3"/>
      <c r="HH167" s="5"/>
    </row>
    <row r="168" spans="1:216" ht="11.25" customHeight="1" thickBot="1" x14ac:dyDescent="0.3">
      <c r="A168" s="2"/>
      <c r="H168" s="5"/>
      <c r="K168" s="57"/>
      <c r="L168" s="3"/>
      <c r="M168" s="3"/>
      <c r="N168" s="3"/>
      <c r="O168" s="3"/>
      <c r="P168" s="5"/>
      <c r="Q168" s="2"/>
      <c r="S168" s="57"/>
      <c r="T168" s="3"/>
      <c r="U168" s="3"/>
      <c r="V168" s="3"/>
      <c r="W168" s="3"/>
      <c r="X168" s="5"/>
      <c r="Y168" s="2"/>
      <c r="AA168" s="57"/>
      <c r="AB168" s="3"/>
      <c r="AC168" s="3"/>
      <c r="AD168" s="3"/>
      <c r="AE168" s="3"/>
      <c r="AF168" s="5"/>
      <c r="AG168" s="2"/>
      <c r="AI168" s="57"/>
      <c r="AJ168" s="3"/>
      <c r="AK168" s="3"/>
      <c r="AL168" s="3"/>
      <c r="AM168" s="3"/>
      <c r="AN168" s="5"/>
      <c r="AO168" s="2"/>
      <c r="AQ168" s="57"/>
      <c r="AR168" s="3"/>
      <c r="AS168" s="3"/>
      <c r="AT168" s="3"/>
      <c r="AU168" s="3"/>
      <c r="AV168" s="5"/>
      <c r="AW168" s="2"/>
      <c r="AY168" s="57"/>
      <c r="AZ168" s="3"/>
      <c r="BA168" s="3"/>
      <c r="BB168" s="3"/>
      <c r="BC168" s="3"/>
      <c r="BD168" s="5"/>
      <c r="BE168" s="2"/>
      <c r="BG168" s="57"/>
      <c r="BH168" s="3"/>
      <c r="BI168" s="3"/>
      <c r="BJ168" s="3"/>
      <c r="BK168" s="3"/>
      <c r="BL168" s="5"/>
      <c r="BM168" s="2"/>
      <c r="BO168" s="57"/>
      <c r="BP168" s="3"/>
      <c r="BQ168" s="3"/>
      <c r="BR168" s="3"/>
      <c r="BS168" s="3"/>
      <c r="BT168" s="5"/>
      <c r="BU168" s="2"/>
      <c r="BW168" s="57"/>
      <c r="BX168" s="3"/>
      <c r="BY168" s="3"/>
      <c r="BZ168" s="3"/>
      <c r="CA168" s="3"/>
      <c r="CB168" s="5"/>
      <c r="CC168" s="2"/>
      <c r="CE168" s="57"/>
      <c r="CF168" s="3"/>
      <c r="CG168" s="3"/>
      <c r="CH168" s="3"/>
      <c r="CI168" s="3"/>
      <c r="CJ168" s="5"/>
      <c r="CK168" s="2"/>
      <c r="CM168" s="57"/>
      <c r="CN168" s="3"/>
      <c r="CO168" s="3"/>
      <c r="CP168" s="3"/>
      <c r="CQ168" s="3"/>
      <c r="CR168" s="5"/>
      <c r="CS168" s="2"/>
      <c r="CU168" s="57"/>
      <c r="CV168" s="3"/>
      <c r="CW168" s="3"/>
      <c r="CX168" s="3"/>
      <c r="CY168" s="3"/>
      <c r="CZ168" s="5"/>
      <c r="DA168" s="2"/>
      <c r="DC168" s="57"/>
      <c r="DD168" s="3"/>
      <c r="DE168" s="3"/>
      <c r="DF168" s="3"/>
      <c r="DG168" s="3"/>
      <c r="DH168" s="5"/>
      <c r="DI168" s="2"/>
      <c r="DK168" s="57"/>
      <c r="DL168" s="3"/>
      <c r="DM168" s="3"/>
      <c r="DN168" s="3"/>
      <c r="DO168" s="3"/>
      <c r="DP168" s="5"/>
      <c r="DQ168" s="2"/>
      <c r="DS168" s="57"/>
      <c r="DT168" s="3"/>
      <c r="DU168" s="3"/>
      <c r="DV168" s="3"/>
      <c r="DW168" s="3"/>
      <c r="DX168" s="5"/>
      <c r="DY168" s="2"/>
      <c r="EA168" s="57"/>
      <c r="EB168" s="3"/>
      <c r="EC168" s="3"/>
      <c r="ED168" s="3"/>
      <c r="EE168" s="3"/>
      <c r="EF168" s="5"/>
      <c r="EG168" s="2"/>
      <c r="EI168" s="57"/>
      <c r="EJ168" s="3"/>
      <c r="EK168" s="3"/>
      <c r="EL168" s="3"/>
      <c r="EM168" s="3"/>
      <c r="EN168" s="5"/>
      <c r="EO168" s="2"/>
      <c r="EQ168" s="57"/>
      <c r="ER168" s="3"/>
      <c r="ES168" s="3"/>
      <c r="ET168" s="3"/>
      <c r="EU168" s="3"/>
      <c r="EV168" s="5"/>
      <c r="EW168" s="2"/>
      <c r="EY168" s="57"/>
      <c r="EZ168" s="3"/>
      <c r="FA168" s="3"/>
      <c r="FB168" s="3"/>
      <c r="FC168" s="3"/>
      <c r="FD168" s="5"/>
      <c r="FE168" s="2"/>
      <c r="FG168" s="57"/>
      <c r="FH168" s="3"/>
      <c r="FI168" s="3"/>
      <c r="FJ168" s="3"/>
      <c r="FK168" s="3"/>
      <c r="FL168" s="5"/>
      <c r="FM168" s="2"/>
      <c r="FO168" s="57"/>
      <c r="FP168" s="3"/>
      <c r="FQ168" s="3"/>
      <c r="FR168" s="3"/>
      <c r="FS168" s="3"/>
      <c r="FT168" s="5"/>
      <c r="FU168" s="2"/>
      <c r="FW168" s="57"/>
      <c r="FX168" s="3"/>
      <c r="FY168" s="3"/>
      <c r="FZ168" s="3"/>
      <c r="GA168" s="3"/>
      <c r="GB168" s="5"/>
      <c r="GC168" s="2"/>
      <c r="GE168" s="57"/>
      <c r="GF168" s="3"/>
      <c r="GG168" s="3"/>
      <c r="GH168" s="3"/>
      <c r="GI168" s="3"/>
      <c r="GJ168" s="5"/>
      <c r="GK168" s="2"/>
      <c r="GM168" s="57"/>
      <c r="GN168" s="3"/>
      <c r="GO168" s="3"/>
      <c r="GP168" s="3"/>
      <c r="GQ168" s="3"/>
      <c r="GR168" s="5"/>
      <c r="GS168" s="2"/>
      <c r="GU168" s="57"/>
      <c r="GV168" s="3"/>
      <c r="GW168" s="3"/>
      <c r="GX168" s="3"/>
      <c r="GY168" s="3"/>
      <c r="GZ168" s="5"/>
      <c r="HA168" s="2"/>
      <c r="HC168" s="57"/>
      <c r="HD168" s="3"/>
      <c r="HE168" s="3"/>
      <c r="HF168" s="3"/>
      <c r="HG168" s="3"/>
      <c r="HH168" s="5"/>
    </row>
    <row r="169" spans="1:216" ht="39" customHeight="1" thickBot="1" x14ac:dyDescent="0.3">
      <c r="A169" s="43" t="s">
        <v>119</v>
      </c>
      <c r="B169" s="44"/>
      <c r="C169" s="44" t="s">
        <v>120</v>
      </c>
      <c r="D169" s="45" t="s">
        <v>121</v>
      </c>
      <c r="E169" s="45" t="s">
        <v>122</v>
      </c>
      <c r="F169" s="45" t="s">
        <v>123</v>
      </c>
      <c r="G169" s="45" t="s">
        <v>124</v>
      </c>
      <c r="H169" s="47" t="s">
        <v>125</v>
      </c>
    </row>
    <row r="170" spans="1:216" ht="81.75" customHeight="1" x14ac:dyDescent="0.25">
      <c r="A170" s="21">
        <v>240106009</v>
      </c>
      <c r="B170" s="22">
        <v>13</v>
      </c>
      <c r="C170" s="78" t="s">
        <v>182</v>
      </c>
      <c r="D170" s="120">
        <v>40000000000</v>
      </c>
      <c r="E170" s="120">
        <v>40000000000</v>
      </c>
      <c r="F170" s="120">
        <v>40000000000</v>
      </c>
      <c r="G170" s="120">
        <v>0</v>
      </c>
      <c r="H170" s="121">
        <v>0</v>
      </c>
    </row>
    <row r="171" spans="1:216" ht="93.75" customHeight="1" x14ac:dyDescent="0.25">
      <c r="A171" s="26">
        <v>240106009</v>
      </c>
      <c r="B171" s="27">
        <v>11</v>
      </c>
      <c r="C171" s="30" t="s">
        <v>182</v>
      </c>
      <c r="D171" s="122">
        <v>5741762205</v>
      </c>
      <c r="E171" s="122">
        <v>234268481</v>
      </c>
      <c r="F171" s="122">
        <v>234268481</v>
      </c>
      <c r="G171" s="122">
        <v>0</v>
      </c>
      <c r="H171" s="123">
        <v>0</v>
      </c>
    </row>
    <row r="172" spans="1:216" ht="45" customHeight="1" x14ac:dyDescent="0.25">
      <c r="A172" s="26">
        <v>2401060010</v>
      </c>
      <c r="B172" s="27">
        <v>10</v>
      </c>
      <c r="C172" s="30" t="s">
        <v>183</v>
      </c>
      <c r="D172" s="122">
        <v>23681967660</v>
      </c>
      <c r="E172" s="122">
        <v>23681967660</v>
      </c>
      <c r="F172" s="122">
        <v>23681967660</v>
      </c>
      <c r="G172" s="122">
        <v>0</v>
      </c>
      <c r="H172" s="123">
        <v>0</v>
      </c>
    </row>
    <row r="173" spans="1:216" ht="50.25" customHeight="1" x14ac:dyDescent="0.25">
      <c r="A173" s="26">
        <v>2401060010</v>
      </c>
      <c r="B173" s="27">
        <v>13</v>
      </c>
      <c r="C173" s="30" t="s">
        <v>183</v>
      </c>
      <c r="D173" s="122">
        <v>20000000000</v>
      </c>
      <c r="E173" s="122">
        <v>20000000000</v>
      </c>
      <c r="F173" s="122">
        <v>20000000000</v>
      </c>
      <c r="G173" s="122">
        <v>0</v>
      </c>
      <c r="H173" s="123">
        <v>0</v>
      </c>
    </row>
    <row r="174" spans="1:216" ht="48" customHeight="1" x14ac:dyDescent="0.25">
      <c r="A174" s="26">
        <v>2401060010</v>
      </c>
      <c r="B174" s="27">
        <v>11</v>
      </c>
      <c r="C174" s="30" t="s">
        <v>183</v>
      </c>
      <c r="D174" s="122">
        <v>1172988983</v>
      </c>
      <c r="E174" s="122">
        <v>1172988983</v>
      </c>
      <c r="F174" s="122">
        <v>1172988983</v>
      </c>
      <c r="G174" s="122">
        <v>0</v>
      </c>
      <c r="H174" s="123">
        <v>0</v>
      </c>
    </row>
    <row r="175" spans="1:216" ht="79.5" customHeight="1" x14ac:dyDescent="0.25">
      <c r="A175" s="26">
        <v>2401060011</v>
      </c>
      <c r="B175" s="27">
        <v>10</v>
      </c>
      <c r="C175" s="30" t="s">
        <v>184</v>
      </c>
      <c r="D175" s="122">
        <v>6474653378</v>
      </c>
      <c r="E175" s="122">
        <v>6474653378</v>
      </c>
      <c r="F175" s="122">
        <v>6474653378</v>
      </c>
      <c r="G175" s="122">
        <v>0</v>
      </c>
      <c r="H175" s="123">
        <v>0</v>
      </c>
    </row>
    <row r="176" spans="1:216" ht="33.75" customHeight="1" x14ac:dyDescent="0.25">
      <c r="A176" s="26">
        <v>2401060012</v>
      </c>
      <c r="B176" s="27">
        <v>11</v>
      </c>
      <c r="C176" s="30" t="s">
        <v>83</v>
      </c>
      <c r="D176" s="122">
        <f>397814102722+94582265090</f>
        <v>492396367812</v>
      </c>
      <c r="E176" s="122">
        <f>397814102722+41361265091</f>
        <v>439175367813</v>
      </c>
      <c r="F176" s="122">
        <f>397814102722+41361265091</f>
        <v>439175367813</v>
      </c>
      <c r="G176" s="122">
        <v>0</v>
      </c>
      <c r="H176" s="123">
        <v>0</v>
      </c>
    </row>
    <row r="177" spans="1:8" ht="47.25" customHeight="1" x14ac:dyDescent="0.25">
      <c r="A177" s="26">
        <v>2401060031</v>
      </c>
      <c r="B177" s="27">
        <v>10</v>
      </c>
      <c r="C177" s="30" t="s">
        <v>185</v>
      </c>
      <c r="D177" s="122">
        <v>11348399141</v>
      </c>
      <c r="E177" s="122">
        <v>0</v>
      </c>
      <c r="F177" s="122">
        <v>0</v>
      </c>
      <c r="G177" s="122">
        <v>0</v>
      </c>
      <c r="H177" s="123">
        <v>0</v>
      </c>
    </row>
    <row r="178" spans="1:8" ht="45.75" customHeight="1" x14ac:dyDescent="0.25">
      <c r="A178" s="26">
        <v>240160031</v>
      </c>
      <c r="B178" s="27">
        <v>20</v>
      </c>
      <c r="C178" s="30" t="s">
        <v>185</v>
      </c>
      <c r="D178" s="122">
        <v>50000000000</v>
      </c>
      <c r="E178" s="122">
        <v>0</v>
      </c>
      <c r="F178" s="122">
        <v>0</v>
      </c>
      <c r="G178" s="122">
        <v>0</v>
      </c>
      <c r="H178" s="123">
        <v>0</v>
      </c>
    </row>
    <row r="179" spans="1:8" ht="13.5" customHeight="1" x14ac:dyDescent="0.25">
      <c r="A179" s="26">
        <v>2404</v>
      </c>
      <c r="B179" s="27"/>
      <c r="C179" s="30" t="s">
        <v>186</v>
      </c>
      <c r="D179" s="122">
        <f>+D180</f>
        <v>123854526966</v>
      </c>
      <c r="E179" s="122">
        <f>+E180</f>
        <v>88805785234</v>
      </c>
      <c r="F179" s="122">
        <f>+F180</f>
        <v>15697201134</v>
      </c>
      <c r="G179" s="122">
        <f>+G180</f>
        <v>0</v>
      </c>
      <c r="H179" s="123">
        <f>+H180</f>
        <v>0</v>
      </c>
    </row>
    <row r="180" spans="1:8" ht="13.5" customHeight="1" x14ac:dyDescent="0.25">
      <c r="A180" s="26">
        <v>24040600</v>
      </c>
      <c r="B180" s="27"/>
      <c r="C180" s="30" t="s">
        <v>78</v>
      </c>
      <c r="D180" s="122">
        <f>SUM(D181:D183)</f>
        <v>123854526966</v>
      </c>
      <c r="E180" s="122">
        <f>SUM(E181:E183)</f>
        <v>88805785234</v>
      </c>
      <c r="F180" s="122">
        <f>SUM(F181:F183)</f>
        <v>15697201134</v>
      </c>
      <c r="G180" s="122">
        <f>SUM(G181:G183)</f>
        <v>0</v>
      </c>
      <c r="H180" s="123">
        <f>SUM(H181:H183)</f>
        <v>0</v>
      </c>
    </row>
    <row r="181" spans="1:8" ht="43.5" customHeight="1" x14ac:dyDescent="0.25">
      <c r="A181" s="26">
        <v>240406001</v>
      </c>
      <c r="B181" s="27">
        <v>10</v>
      </c>
      <c r="C181" s="30" t="s">
        <v>89</v>
      </c>
      <c r="D181" s="122">
        <v>25752084287</v>
      </c>
      <c r="E181" s="122">
        <v>25752084287</v>
      </c>
      <c r="F181" s="122">
        <v>0</v>
      </c>
      <c r="G181" s="122">
        <v>0</v>
      </c>
      <c r="H181" s="123">
        <v>0</v>
      </c>
    </row>
    <row r="182" spans="1:8" ht="45" customHeight="1" x14ac:dyDescent="0.25">
      <c r="A182" s="26">
        <v>240406001</v>
      </c>
      <c r="B182" s="27">
        <v>13</v>
      </c>
      <c r="C182" s="30" t="s">
        <v>89</v>
      </c>
      <c r="D182" s="122">
        <v>30000000000</v>
      </c>
      <c r="E182" s="122">
        <v>19549065863</v>
      </c>
      <c r="F182" s="122">
        <v>0</v>
      </c>
      <c r="G182" s="124">
        <v>0</v>
      </c>
      <c r="H182" s="125">
        <v>0</v>
      </c>
    </row>
    <row r="183" spans="1:8" ht="45" customHeight="1" x14ac:dyDescent="0.25">
      <c r="A183" s="26">
        <v>240406001</v>
      </c>
      <c r="B183" s="27">
        <v>20</v>
      </c>
      <c r="C183" s="30" t="s">
        <v>89</v>
      </c>
      <c r="D183" s="122">
        <v>68102442679</v>
      </c>
      <c r="E183" s="122">
        <v>43504635084</v>
      </c>
      <c r="F183" s="122">
        <v>15697201134</v>
      </c>
      <c r="G183" s="124">
        <v>0</v>
      </c>
      <c r="H183" s="125">
        <v>0</v>
      </c>
    </row>
    <row r="184" spans="1:8" ht="15.75" x14ac:dyDescent="0.25">
      <c r="A184" s="26">
        <v>2405</v>
      </c>
      <c r="B184" s="27"/>
      <c r="C184" s="30" t="s">
        <v>187</v>
      </c>
      <c r="D184" s="122">
        <f>+D185</f>
        <v>3500000000</v>
      </c>
      <c r="E184" s="122">
        <f>+E185</f>
        <v>1129314713</v>
      </c>
      <c r="F184" s="122">
        <f>+F185</f>
        <v>1129314713</v>
      </c>
      <c r="G184" s="122">
        <f>+G185</f>
        <v>0</v>
      </c>
      <c r="H184" s="123">
        <f>+H185</f>
        <v>0</v>
      </c>
    </row>
    <row r="185" spans="1:8" ht="16.5" customHeight="1" thickBot="1" x14ac:dyDescent="0.3">
      <c r="A185" s="32">
        <v>24050600</v>
      </c>
      <c r="B185" s="33"/>
      <c r="C185" s="73" t="s">
        <v>78</v>
      </c>
      <c r="D185" s="127">
        <f>+D196</f>
        <v>3500000000</v>
      </c>
      <c r="E185" s="127">
        <f>+E196</f>
        <v>1129314713</v>
      </c>
      <c r="F185" s="127">
        <f>+F196</f>
        <v>1129314713</v>
      </c>
      <c r="G185" s="127">
        <f>+G196</f>
        <v>0</v>
      </c>
      <c r="H185" s="128">
        <f>+H196</f>
        <v>0</v>
      </c>
    </row>
    <row r="186" spans="1:8" ht="6" customHeight="1" thickBot="1" x14ac:dyDescent="0.3">
      <c r="A186" s="149"/>
      <c r="B186" s="149"/>
      <c r="C186" s="150"/>
      <c r="D186" s="151"/>
      <c r="E186" s="151"/>
      <c r="F186" s="151"/>
      <c r="G186" s="151"/>
      <c r="H186" s="151"/>
    </row>
    <row r="187" spans="1:8" x14ac:dyDescent="0.25">
      <c r="A187" s="416" t="s">
        <v>1</v>
      </c>
      <c r="B187" s="417"/>
      <c r="C187" s="417"/>
      <c r="D187" s="417"/>
      <c r="E187" s="417"/>
      <c r="F187" s="417"/>
      <c r="G187" s="417"/>
      <c r="H187" s="418"/>
    </row>
    <row r="188" spans="1:8" ht="12" customHeight="1" x14ac:dyDescent="0.25">
      <c r="A188" s="419" t="s">
        <v>115</v>
      </c>
      <c r="B188" s="420"/>
      <c r="C188" s="420"/>
      <c r="D188" s="420"/>
      <c r="E188" s="420"/>
      <c r="F188" s="420"/>
      <c r="G188" s="420"/>
      <c r="H188" s="421"/>
    </row>
    <row r="189" spans="1:8" ht="1.5" hidden="1" customHeight="1" x14ac:dyDescent="0.25">
      <c r="A189" s="2"/>
      <c r="H189" s="5"/>
    </row>
    <row r="190" spans="1:8" ht="12" customHeight="1" x14ac:dyDescent="0.25">
      <c r="A190" s="6" t="s">
        <v>0</v>
      </c>
      <c r="H190" s="5"/>
    </row>
    <row r="191" spans="1:8" ht="2.25" hidden="1" customHeight="1" x14ac:dyDescent="0.25">
      <c r="A191" s="2"/>
      <c r="H191" s="7"/>
    </row>
    <row r="192" spans="1:8" ht="15.75" customHeight="1" thickBot="1" x14ac:dyDescent="0.3">
      <c r="A192" s="2" t="s">
        <v>116</v>
      </c>
      <c r="C192" s="57" t="s">
        <v>4</v>
      </c>
      <c r="E192" s="3" t="str">
        <f>E128</f>
        <v>MES:</v>
      </c>
      <c r="F192" s="3" t="str">
        <f>F7</f>
        <v>ENERO</v>
      </c>
      <c r="G192" s="3" t="str">
        <f>G167</f>
        <v xml:space="preserve">                                VIGENCIA FISCAL:      2017</v>
      </c>
      <c r="H192" s="5"/>
    </row>
    <row r="193" spans="1:8" ht="3" hidden="1" customHeight="1" x14ac:dyDescent="0.25">
      <c r="A193" s="2"/>
      <c r="H193" s="5"/>
    </row>
    <row r="194" spans="1:8" ht="15" customHeight="1" thickBot="1" x14ac:dyDescent="0.3">
      <c r="A194" s="112"/>
      <c r="B194" s="113"/>
      <c r="C194" s="114"/>
      <c r="D194" s="115"/>
      <c r="E194" s="115"/>
      <c r="F194" s="115"/>
      <c r="G194" s="115"/>
      <c r="H194" s="116"/>
    </row>
    <row r="195" spans="1:8" ht="27.75" customHeight="1" thickBot="1" x14ac:dyDescent="0.3">
      <c r="A195" s="43" t="s">
        <v>119</v>
      </c>
      <c r="B195" s="44"/>
      <c r="C195" s="44" t="s">
        <v>120</v>
      </c>
      <c r="D195" s="45" t="s">
        <v>121</v>
      </c>
      <c r="E195" s="45" t="s">
        <v>122</v>
      </c>
      <c r="F195" s="45" t="s">
        <v>123</v>
      </c>
      <c r="G195" s="45" t="s">
        <v>124</v>
      </c>
      <c r="H195" s="47" t="s">
        <v>125</v>
      </c>
    </row>
    <row r="196" spans="1:8" ht="37.5" customHeight="1" x14ac:dyDescent="0.25">
      <c r="A196" s="21">
        <v>240506001</v>
      </c>
      <c r="B196" s="22">
        <v>20</v>
      </c>
      <c r="C196" s="78" t="s">
        <v>91</v>
      </c>
      <c r="D196" s="120">
        <v>3500000000</v>
      </c>
      <c r="E196" s="120">
        <v>1129314713</v>
      </c>
      <c r="F196" s="120">
        <v>1129314713</v>
      </c>
      <c r="G196" s="120">
        <v>0</v>
      </c>
      <c r="H196" s="121">
        <v>0</v>
      </c>
    </row>
    <row r="197" spans="1:8" ht="29.25" customHeight="1" x14ac:dyDescent="0.25">
      <c r="A197" s="26">
        <v>2499</v>
      </c>
      <c r="B197" s="27"/>
      <c r="C197" s="30" t="s">
        <v>188</v>
      </c>
      <c r="D197" s="122">
        <f>+D198</f>
        <v>52743745324</v>
      </c>
      <c r="E197" s="122">
        <f>+E198</f>
        <v>25833242483</v>
      </c>
      <c r="F197" s="122">
        <f>+F198</f>
        <v>22188203659</v>
      </c>
      <c r="G197" s="122">
        <f>+G198</f>
        <v>0</v>
      </c>
      <c r="H197" s="123">
        <f>+H198</f>
        <v>0</v>
      </c>
    </row>
    <row r="198" spans="1:8" ht="16.5" customHeight="1" x14ac:dyDescent="0.25">
      <c r="A198" s="26">
        <v>24990600</v>
      </c>
      <c r="B198" s="27"/>
      <c r="C198" s="30" t="s">
        <v>78</v>
      </c>
      <c r="D198" s="122">
        <f>SUM(D199:D205)</f>
        <v>52743745324</v>
      </c>
      <c r="E198" s="122">
        <f>SUM(E199:E205)</f>
        <v>25833242483</v>
      </c>
      <c r="F198" s="122">
        <f>SUM(F199:F205)</f>
        <v>22188203659</v>
      </c>
      <c r="G198" s="122">
        <f>SUM(G199:G205)</f>
        <v>0</v>
      </c>
      <c r="H198" s="123">
        <f>SUM(H199:H205)</f>
        <v>0</v>
      </c>
    </row>
    <row r="199" spans="1:8" ht="45" customHeight="1" x14ac:dyDescent="0.25">
      <c r="A199" s="26">
        <v>249906001</v>
      </c>
      <c r="B199" s="27">
        <v>10</v>
      </c>
      <c r="C199" s="30" t="s">
        <v>95</v>
      </c>
      <c r="D199" s="122">
        <v>3796516572</v>
      </c>
      <c r="E199" s="122">
        <v>200000000</v>
      </c>
      <c r="F199" s="122">
        <v>0</v>
      </c>
      <c r="G199" s="122">
        <v>0</v>
      </c>
      <c r="H199" s="123">
        <v>0</v>
      </c>
    </row>
    <row r="200" spans="1:8" ht="45" customHeight="1" x14ac:dyDescent="0.25">
      <c r="A200" s="26">
        <v>249906001</v>
      </c>
      <c r="B200" s="27">
        <v>13</v>
      </c>
      <c r="C200" s="30" t="s">
        <v>95</v>
      </c>
      <c r="D200" s="122">
        <v>5000000000</v>
      </c>
      <c r="E200" s="122">
        <v>0</v>
      </c>
      <c r="F200" s="122">
        <v>0</v>
      </c>
      <c r="G200" s="122">
        <v>0</v>
      </c>
      <c r="H200" s="123">
        <v>0</v>
      </c>
    </row>
    <row r="201" spans="1:8" ht="43.5" customHeight="1" x14ac:dyDescent="0.25">
      <c r="A201" s="26">
        <v>249906001</v>
      </c>
      <c r="B201" s="27">
        <v>20</v>
      </c>
      <c r="C201" s="30" t="s">
        <v>95</v>
      </c>
      <c r="D201" s="122">
        <v>15789524800</v>
      </c>
      <c r="E201" s="122">
        <v>10089999787</v>
      </c>
      <c r="F201" s="122">
        <v>8172923287</v>
      </c>
      <c r="G201" s="122">
        <v>0</v>
      </c>
      <c r="H201" s="123">
        <v>0</v>
      </c>
    </row>
    <row r="202" spans="1:8" ht="57" customHeight="1" x14ac:dyDescent="0.25">
      <c r="A202" s="26">
        <v>249906002</v>
      </c>
      <c r="B202" s="27">
        <v>20</v>
      </c>
      <c r="C202" s="30" t="s">
        <v>189</v>
      </c>
      <c r="D202" s="122">
        <v>58000000</v>
      </c>
      <c r="E202" s="122">
        <v>0</v>
      </c>
      <c r="F202" s="122">
        <v>0</v>
      </c>
      <c r="G202" s="122">
        <v>0</v>
      </c>
      <c r="H202" s="123">
        <v>0</v>
      </c>
    </row>
    <row r="203" spans="1:8" ht="59.25" customHeight="1" x14ac:dyDescent="0.25">
      <c r="A203" s="26">
        <v>249906002</v>
      </c>
      <c r="B203" s="27">
        <v>21</v>
      </c>
      <c r="C203" s="30" t="s">
        <v>189</v>
      </c>
      <c r="D203" s="122">
        <v>192000000</v>
      </c>
      <c r="E203" s="122">
        <v>0</v>
      </c>
      <c r="F203" s="122">
        <v>0</v>
      </c>
      <c r="G203" s="122">
        <v>0</v>
      </c>
      <c r="H203" s="123">
        <v>0</v>
      </c>
    </row>
    <row r="204" spans="1:8" ht="76.5" customHeight="1" x14ac:dyDescent="0.25">
      <c r="A204" s="26">
        <v>249906003</v>
      </c>
      <c r="B204" s="27">
        <v>20</v>
      </c>
      <c r="C204" s="30" t="s">
        <v>93</v>
      </c>
      <c r="D204" s="122">
        <v>4000000000</v>
      </c>
      <c r="E204" s="122">
        <v>96696957</v>
      </c>
      <c r="F204" s="122">
        <v>94243500</v>
      </c>
      <c r="G204" s="122">
        <v>0</v>
      </c>
      <c r="H204" s="123">
        <v>0</v>
      </c>
    </row>
    <row r="205" spans="1:8" ht="60.75" customHeight="1" thickBot="1" x14ac:dyDescent="0.3">
      <c r="A205" s="26">
        <v>249906004</v>
      </c>
      <c r="B205" s="27">
        <v>20</v>
      </c>
      <c r="C205" s="30" t="s">
        <v>190</v>
      </c>
      <c r="D205" s="122">
        <v>23907703952</v>
      </c>
      <c r="E205" s="122">
        <v>15446545739</v>
      </c>
      <c r="F205" s="122">
        <v>13921036872</v>
      </c>
      <c r="G205" s="122">
        <v>0</v>
      </c>
      <c r="H205" s="123">
        <v>0</v>
      </c>
    </row>
    <row r="206" spans="1:8" ht="15" customHeight="1" thickBot="1" x14ac:dyDescent="0.3">
      <c r="A206" s="422" t="s">
        <v>191</v>
      </c>
      <c r="B206" s="423"/>
      <c r="C206" s="424"/>
      <c r="D206" s="152">
        <f>+D143+D139+D11</f>
        <v>2639412084869</v>
      </c>
      <c r="E206" s="152">
        <f>+E11+E139+E143</f>
        <v>1550487473787</v>
      </c>
      <c r="F206" s="152">
        <f>+F11+F139+F143</f>
        <v>1435663860462</v>
      </c>
      <c r="G206" s="152">
        <f>+G11+G139+G143</f>
        <v>2787688248</v>
      </c>
      <c r="H206" s="89">
        <f>+H11+H139+H143</f>
        <v>2141377805</v>
      </c>
    </row>
    <row r="207" spans="1:8" ht="16.5" customHeight="1" x14ac:dyDescent="0.25">
      <c r="A207" s="153"/>
      <c r="B207" s="113"/>
      <c r="C207" s="114"/>
      <c r="D207" s="115"/>
      <c r="E207" s="115"/>
      <c r="F207" s="154"/>
      <c r="G207" s="154"/>
      <c r="H207" s="116"/>
    </row>
    <row r="208" spans="1:8" ht="16.5" customHeight="1" x14ac:dyDescent="0.25">
      <c r="A208" s="2"/>
      <c r="F208" s="151"/>
      <c r="G208" s="151"/>
      <c r="H208" s="5"/>
    </row>
    <row r="209" spans="1:8" ht="7.5" customHeight="1" x14ac:dyDescent="0.25">
      <c r="A209" s="2"/>
      <c r="F209" s="151"/>
      <c r="G209" s="151"/>
      <c r="H209" s="5"/>
    </row>
    <row r="210" spans="1:8" ht="16.5" hidden="1" customHeight="1" x14ac:dyDescent="0.25">
      <c r="A210" s="2"/>
      <c r="F210" s="151"/>
      <c r="G210" s="151"/>
      <c r="H210" s="5"/>
    </row>
    <row r="211" spans="1:8" ht="16.5" hidden="1" customHeight="1" x14ac:dyDescent="0.25">
      <c r="A211" s="2"/>
      <c r="F211" s="151"/>
      <c r="G211" s="151"/>
      <c r="H211" s="5"/>
    </row>
    <row r="212" spans="1:8" ht="16.5" customHeight="1" x14ac:dyDescent="0.25">
      <c r="A212" s="2"/>
      <c r="C212" s="75"/>
      <c r="D212" s="211"/>
      <c r="E212" s="211"/>
      <c r="F212" s="211"/>
      <c r="G212" s="211"/>
      <c r="H212" s="5"/>
    </row>
    <row r="213" spans="1:8" ht="5.25" customHeight="1" x14ac:dyDescent="0.25">
      <c r="A213" s="2"/>
      <c r="C213" s="75" t="s">
        <v>192</v>
      </c>
      <c r="D213" s="212"/>
      <c r="E213" s="39"/>
      <c r="F213" s="211" t="s">
        <v>193</v>
      </c>
      <c r="G213" s="211"/>
      <c r="H213" s="5"/>
    </row>
    <row r="214" spans="1:8" ht="15.75" x14ac:dyDescent="0.25">
      <c r="A214" s="6"/>
      <c r="C214" s="213" t="s">
        <v>194</v>
      </c>
      <c r="D214" s="39"/>
      <c r="E214" s="212"/>
      <c r="F214" s="214" t="s">
        <v>195</v>
      </c>
      <c r="G214" s="211"/>
      <c r="H214" s="5"/>
    </row>
    <row r="215" spans="1:8" ht="15.75" x14ac:dyDescent="0.25">
      <c r="A215" s="6"/>
      <c r="C215" s="215" t="s">
        <v>196</v>
      </c>
      <c r="D215" s="212"/>
      <c r="E215" s="39"/>
      <c r="F215" s="161" t="s">
        <v>197</v>
      </c>
      <c r="G215" s="151"/>
      <c r="H215" s="157"/>
    </row>
    <row r="216" spans="1:8" ht="15.75" x14ac:dyDescent="0.25">
      <c r="A216" s="6"/>
      <c r="C216" s="213"/>
      <c r="D216" s="39"/>
      <c r="E216" s="39"/>
      <c r="F216" s="214"/>
      <c r="G216" s="211"/>
      <c r="H216" s="157"/>
    </row>
    <row r="217" spans="1:8" ht="16.5" hidden="1" customHeight="1" x14ac:dyDescent="0.25">
      <c r="A217" s="2"/>
      <c r="C217" s="75"/>
      <c r="D217" s="214"/>
      <c r="E217" s="211"/>
      <c r="F217" s="211"/>
      <c r="G217" s="211"/>
      <c r="H217" s="5"/>
    </row>
    <row r="218" spans="1:8" ht="16.5" hidden="1" customHeight="1" x14ac:dyDescent="0.25">
      <c r="A218" s="2"/>
      <c r="C218" s="75"/>
      <c r="D218" s="214"/>
      <c r="E218" s="39"/>
      <c r="F218" s="211"/>
      <c r="G218" s="211"/>
      <c r="H218" s="5"/>
    </row>
    <row r="219" spans="1:8" ht="16.5" customHeight="1" x14ac:dyDescent="0.25">
      <c r="A219" s="2"/>
      <c r="C219" s="75"/>
      <c r="D219" s="214"/>
      <c r="E219" s="39"/>
      <c r="F219" s="211"/>
      <c r="G219" s="211"/>
      <c r="H219" s="5"/>
    </row>
    <row r="220" spans="1:8" ht="15.75" x14ac:dyDescent="0.25">
      <c r="A220" s="2"/>
      <c r="C220" s="75"/>
      <c r="D220" s="214"/>
      <c r="E220" s="39"/>
      <c r="F220" s="211"/>
      <c r="G220" s="211"/>
      <c r="H220" s="5"/>
    </row>
    <row r="221" spans="1:8" ht="2.25" customHeight="1" x14ac:dyDescent="0.25">
      <c r="A221" s="2"/>
      <c r="C221" s="75"/>
      <c r="D221" s="214"/>
      <c r="E221" s="39"/>
      <c r="F221" s="211"/>
      <c r="G221" s="211"/>
      <c r="H221" s="5"/>
    </row>
    <row r="222" spans="1:8" ht="15.75" x14ac:dyDescent="0.25">
      <c r="A222" s="2"/>
      <c r="C222" s="216" t="s">
        <v>193</v>
      </c>
      <c r="D222" s="214" t="s">
        <v>193</v>
      </c>
      <c r="E222" s="39"/>
      <c r="F222" s="214" t="s">
        <v>193</v>
      </c>
      <c r="G222" s="211"/>
      <c r="H222" s="5"/>
    </row>
    <row r="223" spans="1:8" ht="12.75" customHeight="1" x14ac:dyDescent="0.25">
      <c r="A223" s="2"/>
      <c r="C223" s="213" t="s">
        <v>198</v>
      </c>
      <c r="D223" s="214" t="s">
        <v>199</v>
      </c>
      <c r="E223" s="39"/>
      <c r="F223" s="214" t="s">
        <v>110</v>
      </c>
      <c r="G223" s="211"/>
      <c r="H223" s="5"/>
    </row>
    <row r="224" spans="1:8" ht="17.25" customHeight="1" thickBot="1" x14ac:dyDescent="0.3">
      <c r="A224" s="103"/>
      <c r="B224" s="62"/>
      <c r="C224" s="217" t="s">
        <v>200</v>
      </c>
      <c r="D224" s="163" t="s">
        <v>201</v>
      </c>
      <c r="E224" s="164"/>
      <c r="F224" s="163" t="s">
        <v>202</v>
      </c>
      <c r="G224" s="165"/>
      <c r="H224" s="65"/>
    </row>
    <row r="225" spans="1:8" ht="0.75" hidden="1" customHeight="1" x14ac:dyDescent="0.25">
      <c r="A225" s="2"/>
      <c r="C225" s="150"/>
      <c r="D225" s="161"/>
      <c r="E225" s="149"/>
      <c r="F225" s="151"/>
      <c r="G225" s="151"/>
      <c r="H225" s="5"/>
    </row>
    <row r="226" spans="1:8" ht="0.75" customHeight="1" thickBot="1" x14ac:dyDescent="0.3">
      <c r="A226" s="103"/>
      <c r="B226" s="62"/>
      <c r="C226" s="162"/>
      <c r="D226" s="163"/>
      <c r="E226" s="164"/>
      <c r="F226" s="165"/>
      <c r="G226" s="165"/>
      <c r="H226" s="65"/>
    </row>
    <row r="227" spans="1:8" x14ac:dyDescent="0.25">
      <c r="A227" s="2"/>
      <c r="C227" s="150"/>
      <c r="D227" s="161"/>
      <c r="E227" s="149"/>
      <c r="F227" s="151"/>
      <c r="G227" s="151"/>
    </row>
    <row r="230" spans="1:8" x14ac:dyDescent="0.25">
      <c r="E230" s="166"/>
    </row>
  </sheetData>
  <mergeCells count="39">
    <mergeCell ref="A84:H84"/>
    <mergeCell ref="A2:H2"/>
    <mergeCell ref="A3:H3"/>
    <mergeCell ref="A49:H49"/>
    <mergeCell ref="A50:H50"/>
    <mergeCell ref="A83:H83"/>
    <mergeCell ref="BM163:BT163"/>
    <mergeCell ref="A123:H123"/>
    <mergeCell ref="A124:H124"/>
    <mergeCell ref="A162:H162"/>
    <mergeCell ref="A163:H163"/>
    <mergeCell ref="I163:P163"/>
    <mergeCell ref="Q163:X163"/>
    <mergeCell ref="GC163:GJ163"/>
    <mergeCell ref="GK163:GR163"/>
    <mergeCell ref="GS163:GZ163"/>
    <mergeCell ref="HA163:HH163"/>
    <mergeCell ref="DQ163:DX163"/>
    <mergeCell ref="DY163:EF163"/>
    <mergeCell ref="EG163:EN163"/>
    <mergeCell ref="EO163:EV163"/>
    <mergeCell ref="EW163:FD163"/>
    <mergeCell ref="FE163:FL163"/>
    <mergeCell ref="A187:H187"/>
    <mergeCell ref="A188:H188"/>
    <mergeCell ref="A206:C206"/>
    <mergeCell ref="FM163:FT163"/>
    <mergeCell ref="FU163:GB163"/>
    <mergeCell ref="BU163:CB163"/>
    <mergeCell ref="CC163:CJ163"/>
    <mergeCell ref="CK163:CR163"/>
    <mergeCell ref="CS163:CZ163"/>
    <mergeCell ref="DA163:DH163"/>
    <mergeCell ref="DI163:DP163"/>
    <mergeCell ref="Y163:AF163"/>
    <mergeCell ref="AG163:AN163"/>
    <mergeCell ref="AO163:AV163"/>
    <mergeCell ref="AW163:BD163"/>
    <mergeCell ref="BE163:BL1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9" orientation="landscape" r:id="rId1"/>
  <rowBreaks count="5" manualBreakCount="5">
    <brk id="47" max="16383" man="1"/>
    <brk id="81" max="16383" man="1"/>
    <brk id="121" max="16383" man="1"/>
    <brk id="160" max="7" man="1"/>
    <brk id="186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P92"/>
  <sheetViews>
    <sheetView zoomScaleNormal="100" workbookViewId="0">
      <selection sqref="A1:M92"/>
    </sheetView>
  </sheetViews>
  <sheetFormatPr baseColWidth="10" defaultRowHeight="15" x14ac:dyDescent="0.25"/>
  <cols>
    <col min="1" max="1" width="13.5703125" style="1" customWidth="1"/>
    <col min="2" max="2" width="6.7109375" style="1" customWidth="1"/>
    <col min="3" max="3" width="49.85546875" style="1" customWidth="1"/>
    <col min="4" max="4" width="20.7109375" style="1" customWidth="1"/>
    <col min="5" max="5" width="18.5703125" style="167" customWidth="1"/>
    <col min="6" max="6" width="21.28515625" style="3" customWidth="1"/>
    <col min="7" max="7" width="17.85546875" style="3" hidden="1" customWidth="1"/>
    <col min="8" max="8" width="21" style="3" hidden="1" customWidth="1"/>
    <col min="9" max="9" width="1.140625" style="3" hidden="1" customWidth="1"/>
    <col min="10" max="10" width="20" style="3" customWidth="1"/>
    <col min="11" max="12" width="17.42578125" style="3" hidden="1" customWidth="1"/>
    <col min="13" max="13" width="23.5703125" style="3" customWidth="1"/>
    <col min="14" max="14" width="2.7109375" style="1" customWidth="1"/>
    <col min="15" max="15" width="19.5703125" style="1" hidden="1" customWidth="1"/>
    <col min="16" max="16" width="15.42578125" style="1" hidden="1" customWidth="1"/>
    <col min="17" max="34" width="0" style="1" hidden="1" customWidth="1"/>
    <col min="35" max="256" width="11.42578125" style="1"/>
    <col min="257" max="257" width="13.5703125" style="1" customWidth="1"/>
    <col min="258" max="258" width="6.7109375" style="1" customWidth="1"/>
    <col min="259" max="259" width="49.85546875" style="1" customWidth="1"/>
    <col min="260" max="260" width="20.7109375" style="1" customWidth="1"/>
    <col min="261" max="261" width="18.5703125" style="1" customWidth="1"/>
    <col min="262" max="262" width="21.28515625" style="1" customWidth="1"/>
    <col min="263" max="265" width="0" style="1" hidden="1" customWidth="1"/>
    <col min="266" max="266" width="20" style="1" customWidth="1"/>
    <col min="267" max="268" width="0" style="1" hidden="1" customWidth="1"/>
    <col min="269" max="269" width="23.5703125" style="1" customWidth="1"/>
    <col min="270" max="270" width="2.7109375" style="1" customWidth="1"/>
    <col min="271" max="290" width="0" style="1" hidden="1" customWidth="1"/>
    <col min="291" max="512" width="11.42578125" style="1"/>
    <col min="513" max="513" width="13.5703125" style="1" customWidth="1"/>
    <col min="514" max="514" width="6.7109375" style="1" customWidth="1"/>
    <col min="515" max="515" width="49.85546875" style="1" customWidth="1"/>
    <col min="516" max="516" width="20.7109375" style="1" customWidth="1"/>
    <col min="517" max="517" width="18.5703125" style="1" customWidth="1"/>
    <col min="518" max="518" width="21.28515625" style="1" customWidth="1"/>
    <col min="519" max="521" width="0" style="1" hidden="1" customWidth="1"/>
    <col min="522" max="522" width="20" style="1" customWidth="1"/>
    <col min="523" max="524" width="0" style="1" hidden="1" customWidth="1"/>
    <col min="525" max="525" width="23.5703125" style="1" customWidth="1"/>
    <col min="526" max="526" width="2.7109375" style="1" customWidth="1"/>
    <col min="527" max="546" width="0" style="1" hidden="1" customWidth="1"/>
    <col min="547" max="768" width="11.42578125" style="1"/>
    <col min="769" max="769" width="13.5703125" style="1" customWidth="1"/>
    <col min="770" max="770" width="6.7109375" style="1" customWidth="1"/>
    <col min="771" max="771" width="49.85546875" style="1" customWidth="1"/>
    <col min="772" max="772" width="20.7109375" style="1" customWidth="1"/>
    <col min="773" max="773" width="18.5703125" style="1" customWidth="1"/>
    <col min="774" max="774" width="21.28515625" style="1" customWidth="1"/>
    <col min="775" max="777" width="0" style="1" hidden="1" customWidth="1"/>
    <col min="778" max="778" width="20" style="1" customWidth="1"/>
    <col min="779" max="780" width="0" style="1" hidden="1" customWidth="1"/>
    <col min="781" max="781" width="23.5703125" style="1" customWidth="1"/>
    <col min="782" max="782" width="2.7109375" style="1" customWidth="1"/>
    <col min="783" max="802" width="0" style="1" hidden="1" customWidth="1"/>
    <col min="803" max="1024" width="11.42578125" style="1"/>
    <col min="1025" max="1025" width="13.5703125" style="1" customWidth="1"/>
    <col min="1026" max="1026" width="6.7109375" style="1" customWidth="1"/>
    <col min="1027" max="1027" width="49.85546875" style="1" customWidth="1"/>
    <col min="1028" max="1028" width="20.7109375" style="1" customWidth="1"/>
    <col min="1029" max="1029" width="18.5703125" style="1" customWidth="1"/>
    <col min="1030" max="1030" width="21.28515625" style="1" customWidth="1"/>
    <col min="1031" max="1033" width="0" style="1" hidden="1" customWidth="1"/>
    <col min="1034" max="1034" width="20" style="1" customWidth="1"/>
    <col min="1035" max="1036" width="0" style="1" hidden="1" customWidth="1"/>
    <col min="1037" max="1037" width="23.5703125" style="1" customWidth="1"/>
    <col min="1038" max="1038" width="2.7109375" style="1" customWidth="1"/>
    <col min="1039" max="1058" width="0" style="1" hidden="1" customWidth="1"/>
    <col min="1059" max="1280" width="11.42578125" style="1"/>
    <col min="1281" max="1281" width="13.5703125" style="1" customWidth="1"/>
    <col min="1282" max="1282" width="6.7109375" style="1" customWidth="1"/>
    <col min="1283" max="1283" width="49.85546875" style="1" customWidth="1"/>
    <col min="1284" max="1284" width="20.7109375" style="1" customWidth="1"/>
    <col min="1285" max="1285" width="18.5703125" style="1" customWidth="1"/>
    <col min="1286" max="1286" width="21.28515625" style="1" customWidth="1"/>
    <col min="1287" max="1289" width="0" style="1" hidden="1" customWidth="1"/>
    <col min="1290" max="1290" width="20" style="1" customWidth="1"/>
    <col min="1291" max="1292" width="0" style="1" hidden="1" customWidth="1"/>
    <col min="1293" max="1293" width="23.5703125" style="1" customWidth="1"/>
    <col min="1294" max="1294" width="2.7109375" style="1" customWidth="1"/>
    <col min="1295" max="1314" width="0" style="1" hidden="1" customWidth="1"/>
    <col min="1315" max="1536" width="11.42578125" style="1"/>
    <col min="1537" max="1537" width="13.5703125" style="1" customWidth="1"/>
    <col min="1538" max="1538" width="6.7109375" style="1" customWidth="1"/>
    <col min="1539" max="1539" width="49.85546875" style="1" customWidth="1"/>
    <col min="1540" max="1540" width="20.7109375" style="1" customWidth="1"/>
    <col min="1541" max="1541" width="18.5703125" style="1" customWidth="1"/>
    <col min="1542" max="1542" width="21.28515625" style="1" customWidth="1"/>
    <col min="1543" max="1545" width="0" style="1" hidden="1" customWidth="1"/>
    <col min="1546" max="1546" width="20" style="1" customWidth="1"/>
    <col min="1547" max="1548" width="0" style="1" hidden="1" customWidth="1"/>
    <col min="1549" max="1549" width="23.5703125" style="1" customWidth="1"/>
    <col min="1550" max="1550" width="2.7109375" style="1" customWidth="1"/>
    <col min="1551" max="1570" width="0" style="1" hidden="1" customWidth="1"/>
    <col min="1571" max="1792" width="11.42578125" style="1"/>
    <col min="1793" max="1793" width="13.5703125" style="1" customWidth="1"/>
    <col min="1794" max="1794" width="6.7109375" style="1" customWidth="1"/>
    <col min="1795" max="1795" width="49.85546875" style="1" customWidth="1"/>
    <col min="1796" max="1796" width="20.7109375" style="1" customWidth="1"/>
    <col min="1797" max="1797" width="18.5703125" style="1" customWidth="1"/>
    <col min="1798" max="1798" width="21.28515625" style="1" customWidth="1"/>
    <col min="1799" max="1801" width="0" style="1" hidden="1" customWidth="1"/>
    <col min="1802" max="1802" width="20" style="1" customWidth="1"/>
    <col min="1803" max="1804" width="0" style="1" hidden="1" customWidth="1"/>
    <col min="1805" max="1805" width="23.5703125" style="1" customWidth="1"/>
    <col min="1806" max="1806" width="2.7109375" style="1" customWidth="1"/>
    <col min="1807" max="1826" width="0" style="1" hidden="1" customWidth="1"/>
    <col min="1827" max="2048" width="11.42578125" style="1"/>
    <col min="2049" max="2049" width="13.5703125" style="1" customWidth="1"/>
    <col min="2050" max="2050" width="6.7109375" style="1" customWidth="1"/>
    <col min="2051" max="2051" width="49.85546875" style="1" customWidth="1"/>
    <col min="2052" max="2052" width="20.7109375" style="1" customWidth="1"/>
    <col min="2053" max="2053" width="18.5703125" style="1" customWidth="1"/>
    <col min="2054" max="2054" width="21.28515625" style="1" customWidth="1"/>
    <col min="2055" max="2057" width="0" style="1" hidden="1" customWidth="1"/>
    <col min="2058" max="2058" width="20" style="1" customWidth="1"/>
    <col min="2059" max="2060" width="0" style="1" hidden="1" customWidth="1"/>
    <col min="2061" max="2061" width="23.5703125" style="1" customWidth="1"/>
    <col min="2062" max="2062" width="2.7109375" style="1" customWidth="1"/>
    <col min="2063" max="2082" width="0" style="1" hidden="1" customWidth="1"/>
    <col min="2083" max="2304" width="11.42578125" style="1"/>
    <col min="2305" max="2305" width="13.5703125" style="1" customWidth="1"/>
    <col min="2306" max="2306" width="6.7109375" style="1" customWidth="1"/>
    <col min="2307" max="2307" width="49.85546875" style="1" customWidth="1"/>
    <col min="2308" max="2308" width="20.7109375" style="1" customWidth="1"/>
    <col min="2309" max="2309" width="18.5703125" style="1" customWidth="1"/>
    <col min="2310" max="2310" width="21.28515625" style="1" customWidth="1"/>
    <col min="2311" max="2313" width="0" style="1" hidden="1" customWidth="1"/>
    <col min="2314" max="2314" width="20" style="1" customWidth="1"/>
    <col min="2315" max="2316" width="0" style="1" hidden="1" customWidth="1"/>
    <col min="2317" max="2317" width="23.5703125" style="1" customWidth="1"/>
    <col min="2318" max="2318" width="2.7109375" style="1" customWidth="1"/>
    <col min="2319" max="2338" width="0" style="1" hidden="1" customWidth="1"/>
    <col min="2339" max="2560" width="11.42578125" style="1"/>
    <col min="2561" max="2561" width="13.5703125" style="1" customWidth="1"/>
    <col min="2562" max="2562" width="6.7109375" style="1" customWidth="1"/>
    <col min="2563" max="2563" width="49.85546875" style="1" customWidth="1"/>
    <col min="2564" max="2564" width="20.7109375" style="1" customWidth="1"/>
    <col min="2565" max="2565" width="18.5703125" style="1" customWidth="1"/>
    <col min="2566" max="2566" width="21.28515625" style="1" customWidth="1"/>
    <col min="2567" max="2569" width="0" style="1" hidden="1" customWidth="1"/>
    <col min="2570" max="2570" width="20" style="1" customWidth="1"/>
    <col min="2571" max="2572" width="0" style="1" hidden="1" customWidth="1"/>
    <col min="2573" max="2573" width="23.5703125" style="1" customWidth="1"/>
    <col min="2574" max="2574" width="2.7109375" style="1" customWidth="1"/>
    <col min="2575" max="2594" width="0" style="1" hidden="1" customWidth="1"/>
    <col min="2595" max="2816" width="11.42578125" style="1"/>
    <col min="2817" max="2817" width="13.5703125" style="1" customWidth="1"/>
    <col min="2818" max="2818" width="6.7109375" style="1" customWidth="1"/>
    <col min="2819" max="2819" width="49.85546875" style="1" customWidth="1"/>
    <col min="2820" max="2820" width="20.7109375" style="1" customWidth="1"/>
    <col min="2821" max="2821" width="18.5703125" style="1" customWidth="1"/>
    <col min="2822" max="2822" width="21.28515625" style="1" customWidth="1"/>
    <col min="2823" max="2825" width="0" style="1" hidden="1" customWidth="1"/>
    <col min="2826" max="2826" width="20" style="1" customWidth="1"/>
    <col min="2827" max="2828" width="0" style="1" hidden="1" customWidth="1"/>
    <col min="2829" max="2829" width="23.5703125" style="1" customWidth="1"/>
    <col min="2830" max="2830" width="2.7109375" style="1" customWidth="1"/>
    <col min="2831" max="2850" width="0" style="1" hidden="1" customWidth="1"/>
    <col min="2851" max="3072" width="11.42578125" style="1"/>
    <col min="3073" max="3073" width="13.5703125" style="1" customWidth="1"/>
    <col min="3074" max="3074" width="6.7109375" style="1" customWidth="1"/>
    <col min="3075" max="3075" width="49.85546875" style="1" customWidth="1"/>
    <col min="3076" max="3076" width="20.7109375" style="1" customWidth="1"/>
    <col min="3077" max="3077" width="18.5703125" style="1" customWidth="1"/>
    <col min="3078" max="3078" width="21.28515625" style="1" customWidth="1"/>
    <col min="3079" max="3081" width="0" style="1" hidden="1" customWidth="1"/>
    <col min="3082" max="3082" width="20" style="1" customWidth="1"/>
    <col min="3083" max="3084" width="0" style="1" hidden="1" customWidth="1"/>
    <col min="3085" max="3085" width="23.5703125" style="1" customWidth="1"/>
    <col min="3086" max="3086" width="2.7109375" style="1" customWidth="1"/>
    <col min="3087" max="3106" width="0" style="1" hidden="1" customWidth="1"/>
    <col min="3107" max="3328" width="11.42578125" style="1"/>
    <col min="3329" max="3329" width="13.5703125" style="1" customWidth="1"/>
    <col min="3330" max="3330" width="6.7109375" style="1" customWidth="1"/>
    <col min="3331" max="3331" width="49.85546875" style="1" customWidth="1"/>
    <col min="3332" max="3332" width="20.7109375" style="1" customWidth="1"/>
    <col min="3333" max="3333" width="18.5703125" style="1" customWidth="1"/>
    <col min="3334" max="3334" width="21.28515625" style="1" customWidth="1"/>
    <col min="3335" max="3337" width="0" style="1" hidden="1" customWidth="1"/>
    <col min="3338" max="3338" width="20" style="1" customWidth="1"/>
    <col min="3339" max="3340" width="0" style="1" hidden="1" customWidth="1"/>
    <col min="3341" max="3341" width="23.5703125" style="1" customWidth="1"/>
    <col min="3342" max="3342" width="2.7109375" style="1" customWidth="1"/>
    <col min="3343" max="3362" width="0" style="1" hidden="1" customWidth="1"/>
    <col min="3363" max="3584" width="11.42578125" style="1"/>
    <col min="3585" max="3585" width="13.5703125" style="1" customWidth="1"/>
    <col min="3586" max="3586" width="6.7109375" style="1" customWidth="1"/>
    <col min="3587" max="3587" width="49.85546875" style="1" customWidth="1"/>
    <col min="3588" max="3588" width="20.7109375" style="1" customWidth="1"/>
    <col min="3589" max="3589" width="18.5703125" style="1" customWidth="1"/>
    <col min="3590" max="3590" width="21.28515625" style="1" customWidth="1"/>
    <col min="3591" max="3593" width="0" style="1" hidden="1" customWidth="1"/>
    <col min="3594" max="3594" width="20" style="1" customWidth="1"/>
    <col min="3595" max="3596" width="0" style="1" hidden="1" customWidth="1"/>
    <col min="3597" max="3597" width="23.5703125" style="1" customWidth="1"/>
    <col min="3598" max="3598" width="2.7109375" style="1" customWidth="1"/>
    <col min="3599" max="3618" width="0" style="1" hidden="1" customWidth="1"/>
    <col min="3619" max="3840" width="11.42578125" style="1"/>
    <col min="3841" max="3841" width="13.5703125" style="1" customWidth="1"/>
    <col min="3842" max="3842" width="6.7109375" style="1" customWidth="1"/>
    <col min="3843" max="3843" width="49.85546875" style="1" customWidth="1"/>
    <col min="3844" max="3844" width="20.7109375" style="1" customWidth="1"/>
    <col min="3845" max="3845" width="18.5703125" style="1" customWidth="1"/>
    <col min="3846" max="3846" width="21.28515625" style="1" customWidth="1"/>
    <col min="3847" max="3849" width="0" style="1" hidden="1" customWidth="1"/>
    <col min="3850" max="3850" width="20" style="1" customWidth="1"/>
    <col min="3851" max="3852" width="0" style="1" hidden="1" customWidth="1"/>
    <col min="3853" max="3853" width="23.5703125" style="1" customWidth="1"/>
    <col min="3854" max="3854" width="2.7109375" style="1" customWidth="1"/>
    <col min="3855" max="3874" width="0" style="1" hidden="1" customWidth="1"/>
    <col min="3875" max="4096" width="11.42578125" style="1"/>
    <col min="4097" max="4097" width="13.5703125" style="1" customWidth="1"/>
    <col min="4098" max="4098" width="6.7109375" style="1" customWidth="1"/>
    <col min="4099" max="4099" width="49.85546875" style="1" customWidth="1"/>
    <col min="4100" max="4100" width="20.7109375" style="1" customWidth="1"/>
    <col min="4101" max="4101" width="18.5703125" style="1" customWidth="1"/>
    <col min="4102" max="4102" width="21.28515625" style="1" customWidth="1"/>
    <col min="4103" max="4105" width="0" style="1" hidden="1" customWidth="1"/>
    <col min="4106" max="4106" width="20" style="1" customWidth="1"/>
    <col min="4107" max="4108" width="0" style="1" hidden="1" customWidth="1"/>
    <col min="4109" max="4109" width="23.5703125" style="1" customWidth="1"/>
    <col min="4110" max="4110" width="2.7109375" style="1" customWidth="1"/>
    <col min="4111" max="4130" width="0" style="1" hidden="1" customWidth="1"/>
    <col min="4131" max="4352" width="11.42578125" style="1"/>
    <col min="4353" max="4353" width="13.5703125" style="1" customWidth="1"/>
    <col min="4354" max="4354" width="6.7109375" style="1" customWidth="1"/>
    <col min="4355" max="4355" width="49.85546875" style="1" customWidth="1"/>
    <col min="4356" max="4356" width="20.7109375" style="1" customWidth="1"/>
    <col min="4357" max="4357" width="18.5703125" style="1" customWidth="1"/>
    <col min="4358" max="4358" width="21.28515625" style="1" customWidth="1"/>
    <col min="4359" max="4361" width="0" style="1" hidden="1" customWidth="1"/>
    <col min="4362" max="4362" width="20" style="1" customWidth="1"/>
    <col min="4363" max="4364" width="0" style="1" hidden="1" customWidth="1"/>
    <col min="4365" max="4365" width="23.5703125" style="1" customWidth="1"/>
    <col min="4366" max="4366" width="2.7109375" style="1" customWidth="1"/>
    <col min="4367" max="4386" width="0" style="1" hidden="1" customWidth="1"/>
    <col min="4387" max="4608" width="11.42578125" style="1"/>
    <col min="4609" max="4609" width="13.5703125" style="1" customWidth="1"/>
    <col min="4610" max="4610" width="6.7109375" style="1" customWidth="1"/>
    <col min="4611" max="4611" width="49.85546875" style="1" customWidth="1"/>
    <col min="4612" max="4612" width="20.7109375" style="1" customWidth="1"/>
    <col min="4613" max="4613" width="18.5703125" style="1" customWidth="1"/>
    <col min="4614" max="4614" width="21.28515625" style="1" customWidth="1"/>
    <col min="4615" max="4617" width="0" style="1" hidden="1" customWidth="1"/>
    <col min="4618" max="4618" width="20" style="1" customWidth="1"/>
    <col min="4619" max="4620" width="0" style="1" hidden="1" customWidth="1"/>
    <col min="4621" max="4621" width="23.5703125" style="1" customWidth="1"/>
    <col min="4622" max="4622" width="2.7109375" style="1" customWidth="1"/>
    <col min="4623" max="4642" width="0" style="1" hidden="1" customWidth="1"/>
    <col min="4643" max="4864" width="11.42578125" style="1"/>
    <col min="4865" max="4865" width="13.5703125" style="1" customWidth="1"/>
    <col min="4866" max="4866" width="6.7109375" style="1" customWidth="1"/>
    <col min="4867" max="4867" width="49.85546875" style="1" customWidth="1"/>
    <col min="4868" max="4868" width="20.7109375" style="1" customWidth="1"/>
    <col min="4869" max="4869" width="18.5703125" style="1" customWidth="1"/>
    <col min="4870" max="4870" width="21.28515625" style="1" customWidth="1"/>
    <col min="4871" max="4873" width="0" style="1" hidden="1" customWidth="1"/>
    <col min="4874" max="4874" width="20" style="1" customWidth="1"/>
    <col min="4875" max="4876" width="0" style="1" hidden="1" customWidth="1"/>
    <col min="4877" max="4877" width="23.5703125" style="1" customWidth="1"/>
    <col min="4878" max="4878" width="2.7109375" style="1" customWidth="1"/>
    <col min="4879" max="4898" width="0" style="1" hidden="1" customWidth="1"/>
    <col min="4899" max="5120" width="11.42578125" style="1"/>
    <col min="5121" max="5121" width="13.5703125" style="1" customWidth="1"/>
    <col min="5122" max="5122" width="6.7109375" style="1" customWidth="1"/>
    <col min="5123" max="5123" width="49.85546875" style="1" customWidth="1"/>
    <col min="5124" max="5124" width="20.7109375" style="1" customWidth="1"/>
    <col min="5125" max="5125" width="18.5703125" style="1" customWidth="1"/>
    <col min="5126" max="5126" width="21.28515625" style="1" customWidth="1"/>
    <col min="5127" max="5129" width="0" style="1" hidden="1" customWidth="1"/>
    <col min="5130" max="5130" width="20" style="1" customWidth="1"/>
    <col min="5131" max="5132" width="0" style="1" hidden="1" customWidth="1"/>
    <col min="5133" max="5133" width="23.5703125" style="1" customWidth="1"/>
    <col min="5134" max="5134" width="2.7109375" style="1" customWidth="1"/>
    <col min="5135" max="5154" width="0" style="1" hidden="1" customWidth="1"/>
    <col min="5155" max="5376" width="11.42578125" style="1"/>
    <col min="5377" max="5377" width="13.5703125" style="1" customWidth="1"/>
    <col min="5378" max="5378" width="6.7109375" style="1" customWidth="1"/>
    <col min="5379" max="5379" width="49.85546875" style="1" customWidth="1"/>
    <col min="5380" max="5380" width="20.7109375" style="1" customWidth="1"/>
    <col min="5381" max="5381" width="18.5703125" style="1" customWidth="1"/>
    <col min="5382" max="5382" width="21.28515625" style="1" customWidth="1"/>
    <col min="5383" max="5385" width="0" style="1" hidden="1" customWidth="1"/>
    <col min="5386" max="5386" width="20" style="1" customWidth="1"/>
    <col min="5387" max="5388" width="0" style="1" hidden="1" customWidth="1"/>
    <col min="5389" max="5389" width="23.5703125" style="1" customWidth="1"/>
    <col min="5390" max="5390" width="2.7109375" style="1" customWidth="1"/>
    <col min="5391" max="5410" width="0" style="1" hidden="1" customWidth="1"/>
    <col min="5411" max="5632" width="11.42578125" style="1"/>
    <col min="5633" max="5633" width="13.5703125" style="1" customWidth="1"/>
    <col min="5634" max="5634" width="6.7109375" style="1" customWidth="1"/>
    <col min="5635" max="5635" width="49.85546875" style="1" customWidth="1"/>
    <col min="5636" max="5636" width="20.7109375" style="1" customWidth="1"/>
    <col min="5637" max="5637" width="18.5703125" style="1" customWidth="1"/>
    <col min="5638" max="5638" width="21.28515625" style="1" customWidth="1"/>
    <col min="5639" max="5641" width="0" style="1" hidden="1" customWidth="1"/>
    <col min="5642" max="5642" width="20" style="1" customWidth="1"/>
    <col min="5643" max="5644" width="0" style="1" hidden="1" customWidth="1"/>
    <col min="5645" max="5645" width="23.5703125" style="1" customWidth="1"/>
    <col min="5646" max="5646" width="2.7109375" style="1" customWidth="1"/>
    <col min="5647" max="5666" width="0" style="1" hidden="1" customWidth="1"/>
    <col min="5667" max="5888" width="11.42578125" style="1"/>
    <col min="5889" max="5889" width="13.5703125" style="1" customWidth="1"/>
    <col min="5890" max="5890" width="6.7109375" style="1" customWidth="1"/>
    <col min="5891" max="5891" width="49.85546875" style="1" customWidth="1"/>
    <col min="5892" max="5892" width="20.7109375" style="1" customWidth="1"/>
    <col min="5893" max="5893" width="18.5703125" style="1" customWidth="1"/>
    <col min="5894" max="5894" width="21.28515625" style="1" customWidth="1"/>
    <col min="5895" max="5897" width="0" style="1" hidden="1" customWidth="1"/>
    <col min="5898" max="5898" width="20" style="1" customWidth="1"/>
    <col min="5899" max="5900" width="0" style="1" hidden="1" customWidth="1"/>
    <col min="5901" max="5901" width="23.5703125" style="1" customWidth="1"/>
    <col min="5902" max="5902" width="2.7109375" style="1" customWidth="1"/>
    <col min="5903" max="5922" width="0" style="1" hidden="1" customWidth="1"/>
    <col min="5923" max="6144" width="11.42578125" style="1"/>
    <col min="6145" max="6145" width="13.5703125" style="1" customWidth="1"/>
    <col min="6146" max="6146" width="6.7109375" style="1" customWidth="1"/>
    <col min="6147" max="6147" width="49.85546875" style="1" customWidth="1"/>
    <col min="6148" max="6148" width="20.7109375" style="1" customWidth="1"/>
    <col min="6149" max="6149" width="18.5703125" style="1" customWidth="1"/>
    <col min="6150" max="6150" width="21.28515625" style="1" customWidth="1"/>
    <col min="6151" max="6153" width="0" style="1" hidden="1" customWidth="1"/>
    <col min="6154" max="6154" width="20" style="1" customWidth="1"/>
    <col min="6155" max="6156" width="0" style="1" hidden="1" customWidth="1"/>
    <col min="6157" max="6157" width="23.5703125" style="1" customWidth="1"/>
    <col min="6158" max="6158" width="2.7109375" style="1" customWidth="1"/>
    <col min="6159" max="6178" width="0" style="1" hidden="1" customWidth="1"/>
    <col min="6179" max="6400" width="11.42578125" style="1"/>
    <col min="6401" max="6401" width="13.5703125" style="1" customWidth="1"/>
    <col min="6402" max="6402" width="6.7109375" style="1" customWidth="1"/>
    <col min="6403" max="6403" width="49.85546875" style="1" customWidth="1"/>
    <col min="6404" max="6404" width="20.7109375" style="1" customWidth="1"/>
    <col min="6405" max="6405" width="18.5703125" style="1" customWidth="1"/>
    <col min="6406" max="6406" width="21.28515625" style="1" customWidth="1"/>
    <col min="6407" max="6409" width="0" style="1" hidden="1" customWidth="1"/>
    <col min="6410" max="6410" width="20" style="1" customWidth="1"/>
    <col min="6411" max="6412" width="0" style="1" hidden="1" customWidth="1"/>
    <col min="6413" max="6413" width="23.5703125" style="1" customWidth="1"/>
    <col min="6414" max="6414" width="2.7109375" style="1" customWidth="1"/>
    <col min="6415" max="6434" width="0" style="1" hidden="1" customWidth="1"/>
    <col min="6435" max="6656" width="11.42578125" style="1"/>
    <col min="6657" max="6657" width="13.5703125" style="1" customWidth="1"/>
    <col min="6658" max="6658" width="6.7109375" style="1" customWidth="1"/>
    <col min="6659" max="6659" width="49.85546875" style="1" customWidth="1"/>
    <col min="6660" max="6660" width="20.7109375" style="1" customWidth="1"/>
    <col min="6661" max="6661" width="18.5703125" style="1" customWidth="1"/>
    <col min="6662" max="6662" width="21.28515625" style="1" customWidth="1"/>
    <col min="6663" max="6665" width="0" style="1" hidden="1" customWidth="1"/>
    <col min="6666" max="6666" width="20" style="1" customWidth="1"/>
    <col min="6667" max="6668" width="0" style="1" hidden="1" customWidth="1"/>
    <col min="6669" max="6669" width="23.5703125" style="1" customWidth="1"/>
    <col min="6670" max="6670" width="2.7109375" style="1" customWidth="1"/>
    <col min="6671" max="6690" width="0" style="1" hidden="1" customWidth="1"/>
    <col min="6691" max="6912" width="11.42578125" style="1"/>
    <col min="6913" max="6913" width="13.5703125" style="1" customWidth="1"/>
    <col min="6914" max="6914" width="6.7109375" style="1" customWidth="1"/>
    <col min="6915" max="6915" width="49.85546875" style="1" customWidth="1"/>
    <col min="6916" max="6916" width="20.7109375" style="1" customWidth="1"/>
    <col min="6917" max="6917" width="18.5703125" style="1" customWidth="1"/>
    <col min="6918" max="6918" width="21.28515625" style="1" customWidth="1"/>
    <col min="6919" max="6921" width="0" style="1" hidden="1" customWidth="1"/>
    <col min="6922" max="6922" width="20" style="1" customWidth="1"/>
    <col min="6923" max="6924" width="0" style="1" hidden="1" customWidth="1"/>
    <col min="6925" max="6925" width="23.5703125" style="1" customWidth="1"/>
    <col min="6926" max="6926" width="2.7109375" style="1" customWidth="1"/>
    <col min="6927" max="6946" width="0" style="1" hidden="1" customWidth="1"/>
    <col min="6947" max="7168" width="11.42578125" style="1"/>
    <col min="7169" max="7169" width="13.5703125" style="1" customWidth="1"/>
    <col min="7170" max="7170" width="6.7109375" style="1" customWidth="1"/>
    <col min="7171" max="7171" width="49.85546875" style="1" customWidth="1"/>
    <col min="7172" max="7172" width="20.7109375" style="1" customWidth="1"/>
    <col min="7173" max="7173" width="18.5703125" style="1" customWidth="1"/>
    <col min="7174" max="7174" width="21.28515625" style="1" customWidth="1"/>
    <col min="7175" max="7177" width="0" style="1" hidden="1" customWidth="1"/>
    <col min="7178" max="7178" width="20" style="1" customWidth="1"/>
    <col min="7179" max="7180" width="0" style="1" hidden="1" customWidth="1"/>
    <col min="7181" max="7181" width="23.5703125" style="1" customWidth="1"/>
    <col min="7182" max="7182" width="2.7109375" style="1" customWidth="1"/>
    <col min="7183" max="7202" width="0" style="1" hidden="1" customWidth="1"/>
    <col min="7203" max="7424" width="11.42578125" style="1"/>
    <col min="7425" max="7425" width="13.5703125" style="1" customWidth="1"/>
    <col min="7426" max="7426" width="6.7109375" style="1" customWidth="1"/>
    <col min="7427" max="7427" width="49.85546875" style="1" customWidth="1"/>
    <col min="7428" max="7428" width="20.7109375" style="1" customWidth="1"/>
    <col min="7429" max="7429" width="18.5703125" style="1" customWidth="1"/>
    <col min="7430" max="7430" width="21.28515625" style="1" customWidth="1"/>
    <col min="7431" max="7433" width="0" style="1" hidden="1" customWidth="1"/>
    <col min="7434" max="7434" width="20" style="1" customWidth="1"/>
    <col min="7435" max="7436" width="0" style="1" hidden="1" customWidth="1"/>
    <col min="7437" max="7437" width="23.5703125" style="1" customWidth="1"/>
    <col min="7438" max="7438" width="2.7109375" style="1" customWidth="1"/>
    <col min="7439" max="7458" width="0" style="1" hidden="1" customWidth="1"/>
    <col min="7459" max="7680" width="11.42578125" style="1"/>
    <col min="7681" max="7681" width="13.5703125" style="1" customWidth="1"/>
    <col min="7682" max="7682" width="6.7109375" style="1" customWidth="1"/>
    <col min="7683" max="7683" width="49.85546875" style="1" customWidth="1"/>
    <col min="7684" max="7684" width="20.7109375" style="1" customWidth="1"/>
    <col min="7685" max="7685" width="18.5703125" style="1" customWidth="1"/>
    <col min="7686" max="7686" width="21.28515625" style="1" customWidth="1"/>
    <col min="7687" max="7689" width="0" style="1" hidden="1" customWidth="1"/>
    <col min="7690" max="7690" width="20" style="1" customWidth="1"/>
    <col min="7691" max="7692" width="0" style="1" hidden="1" customWidth="1"/>
    <col min="7693" max="7693" width="23.5703125" style="1" customWidth="1"/>
    <col min="7694" max="7694" width="2.7109375" style="1" customWidth="1"/>
    <col min="7695" max="7714" width="0" style="1" hidden="1" customWidth="1"/>
    <col min="7715" max="7936" width="11.42578125" style="1"/>
    <col min="7937" max="7937" width="13.5703125" style="1" customWidth="1"/>
    <col min="7938" max="7938" width="6.7109375" style="1" customWidth="1"/>
    <col min="7939" max="7939" width="49.85546875" style="1" customWidth="1"/>
    <col min="7940" max="7940" width="20.7109375" style="1" customWidth="1"/>
    <col min="7941" max="7941" width="18.5703125" style="1" customWidth="1"/>
    <col min="7942" max="7942" width="21.28515625" style="1" customWidth="1"/>
    <col min="7943" max="7945" width="0" style="1" hidden="1" customWidth="1"/>
    <col min="7946" max="7946" width="20" style="1" customWidth="1"/>
    <col min="7947" max="7948" width="0" style="1" hidden="1" customWidth="1"/>
    <col min="7949" max="7949" width="23.5703125" style="1" customWidth="1"/>
    <col min="7950" max="7950" width="2.7109375" style="1" customWidth="1"/>
    <col min="7951" max="7970" width="0" style="1" hidden="1" customWidth="1"/>
    <col min="7971" max="8192" width="11.42578125" style="1"/>
    <col min="8193" max="8193" width="13.5703125" style="1" customWidth="1"/>
    <col min="8194" max="8194" width="6.7109375" style="1" customWidth="1"/>
    <col min="8195" max="8195" width="49.85546875" style="1" customWidth="1"/>
    <col min="8196" max="8196" width="20.7109375" style="1" customWidth="1"/>
    <col min="8197" max="8197" width="18.5703125" style="1" customWidth="1"/>
    <col min="8198" max="8198" width="21.28515625" style="1" customWidth="1"/>
    <col min="8199" max="8201" width="0" style="1" hidden="1" customWidth="1"/>
    <col min="8202" max="8202" width="20" style="1" customWidth="1"/>
    <col min="8203" max="8204" width="0" style="1" hidden="1" customWidth="1"/>
    <col min="8205" max="8205" width="23.5703125" style="1" customWidth="1"/>
    <col min="8206" max="8206" width="2.7109375" style="1" customWidth="1"/>
    <col min="8207" max="8226" width="0" style="1" hidden="1" customWidth="1"/>
    <col min="8227" max="8448" width="11.42578125" style="1"/>
    <col min="8449" max="8449" width="13.5703125" style="1" customWidth="1"/>
    <col min="8450" max="8450" width="6.7109375" style="1" customWidth="1"/>
    <col min="8451" max="8451" width="49.85546875" style="1" customWidth="1"/>
    <col min="8452" max="8452" width="20.7109375" style="1" customWidth="1"/>
    <col min="8453" max="8453" width="18.5703125" style="1" customWidth="1"/>
    <col min="8454" max="8454" width="21.28515625" style="1" customWidth="1"/>
    <col min="8455" max="8457" width="0" style="1" hidden="1" customWidth="1"/>
    <col min="8458" max="8458" width="20" style="1" customWidth="1"/>
    <col min="8459" max="8460" width="0" style="1" hidden="1" customWidth="1"/>
    <col min="8461" max="8461" width="23.5703125" style="1" customWidth="1"/>
    <col min="8462" max="8462" width="2.7109375" style="1" customWidth="1"/>
    <col min="8463" max="8482" width="0" style="1" hidden="1" customWidth="1"/>
    <col min="8483" max="8704" width="11.42578125" style="1"/>
    <col min="8705" max="8705" width="13.5703125" style="1" customWidth="1"/>
    <col min="8706" max="8706" width="6.7109375" style="1" customWidth="1"/>
    <col min="8707" max="8707" width="49.85546875" style="1" customWidth="1"/>
    <col min="8708" max="8708" width="20.7109375" style="1" customWidth="1"/>
    <col min="8709" max="8709" width="18.5703125" style="1" customWidth="1"/>
    <col min="8710" max="8710" width="21.28515625" style="1" customWidth="1"/>
    <col min="8711" max="8713" width="0" style="1" hidden="1" customWidth="1"/>
    <col min="8714" max="8714" width="20" style="1" customWidth="1"/>
    <col min="8715" max="8716" width="0" style="1" hidden="1" customWidth="1"/>
    <col min="8717" max="8717" width="23.5703125" style="1" customWidth="1"/>
    <col min="8718" max="8718" width="2.7109375" style="1" customWidth="1"/>
    <col min="8719" max="8738" width="0" style="1" hidden="1" customWidth="1"/>
    <col min="8739" max="8960" width="11.42578125" style="1"/>
    <col min="8961" max="8961" width="13.5703125" style="1" customWidth="1"/>
    <col min="8962" max="8962" width="6.7109375" style="1" customWidth="1"/>
    <col min="8963" max="8963" width="49.85546875" style="1" customWidth="1"/>
    <col min="8964" max="8964" width="20.7109375" style="1" customWidth="1"/>
    <col min="8965" max="8965" width="18.5703125" style="1" customWidth="1"/>
    <col min="8966" max="8966" width="21.28515625" style="1" customWidth="1"/>
    <col min="8967" max="8969" width="0" style="1" hidden="1" customWidth="1"/>
    <col min="8970" max="8970" width="20" style="1" customWidth="1"/>
    <col min="8971" max="8972" width="0" style="1" hidden="1" customWidth="1"/>
    <col min="8973" max="8973" width="23.5703125" style="1" customWidth="1"/>
    <col min="8974" max="8974" width="2.7109375" style="1" customWidth="1"/>
    <col min="8975" max="8994" width="0" style="1" hidden="1" customWidth="1"/>
    <col min="8995" max="9216" width="11.42578125" style="1"/>
    <col min="9217" max="9217" width="13.5703125" style="1" customWidth="1"/>
    <col min="9218" max="9218" width="6.7109375" style="1" customWidth="1"/>
    <col min="9219" max="9219" width="49.85546875" style="1" customWidth="1"/>
    <col min="9220" max="9220" width="20.7109375" style="1" customWidth="1"/>
    <col min="9221" max="9221" width="18.5703125" style="1" customWidth="1"/>
    <col min="9222" max="9222" width="21.28515625" style="1" customWidth="1"/>
    <col min="9223" max="9225" width="0" style="1" hidden="1" customWidth="1"/>
    <col min="9226" max="9226" width="20" style="1" customWidth="1"/>
    <col min="9227" max="9228" width="0" style="1" hidden="1" customWidth="1"/>
    <col min="9229" max="9229" width="23.5703125" style="1" customWidth="1"/>
    <col min="9230" max="9230" width="2.7109375" style="1" customWidth="1"/>
    <col min="9231" max="9250" width="0" style="1" hidden="1" customWidth="1"/>
    <col min="9251" max="9472" width="11.42578125" style="1"/>
    <col min="9473" max="9473" width="13.5703125" style="1" customWidth="1"/>
    <col min="9474" max="9474" width="6.7109375" style="1" customWidth="1"/>
    <col min="9475" max="9475" width="49.85546875" style="1" customWidth="1"/>
    <col min="9476" max="9476" width="20.7109375" style="1" customWidth="1"/>
    <col min="9477" max="9477" width="18.5703125" style="1" customWidth="1"/>
    <col min="9478" max="9478" width="21.28515625" style="1" customWidth="1"/>
    <col min="9479" max="9481" width="0" style="1" hidden="1" customWidth="1"/>
    <col min="9482" max="9482" width="20" style="1" customWidth="1"/>
    <col min="9483" max="9484" width="0" style="1" hidden="1" customWidth="1"/>
    <col min="9485" max="9485" width="23.5703125" style="1" customWidth="1"/>
    <col min="9486" max="9486" width="2.7109375" style="1" customWidth="1"/>
    <col min="9487" max="9506" width="0" style="1" hidden="1" customWidth="1"/>
    <col min="9507" max="9728" width="11.42578125" style="1"/>
    <col min="9729" max="9729" width="13.5703125" style="1" customWidth="1"/>
    <col min="9730" max="9730" width="6.7109375" style="1" customWidth="1"/>
    <col min="9731" max="9731" width="49.85546875" style="1" customWidth="1"/>
    <col min="9732" max="9732" width="20.7109375" style="1" customWidth="1"/>
    <col min="9733" max="9733" width="18.5703125" style="1" customWidth="1"/>
    <col min="9734" max="9734" width="21.28515625" style="1" customWidth="1"/>
    <col min="9735" max="9737" width="0" style="1" hidden="1" customWidth="1"/>
    <col min="9738" max="9738" width="20" style="1" customWidth="1"/>
    <col min="9739" max="9740" width="0" style="1" hidden="1" customWidth="1"/>
    <col min="9741" max="9741" width="23.5703125" style="1" customWidth="1"/>
    <col min="9742" max="9742" width="2.7109375" style="1" customWidth="1"/>
    <col min="9743" max="9762" width="0" style="1" hidden="1" customWidth="1"/>
    <col min="9763" max="9984" width="11.42578125" style="1"/>
    <col min="9985" max="9985" width="13.5703125" style="1" customWidth="1"/>
    <col min="9986" max="9986" width="6.7109375" style="1" customWidth="1"/>
    <col min="9987" max="9987" width="49.85546875" style="1" customWidth="1"/>
    <col min="9988" max="9988" width="20.7109375" style="1" customWidth="1"/>
    <col min="9989" max="9989" width="18.5703125" style="1" customWidth="1"/>
    <col min="9990" max="9990" width="21.28515625" style="1" customWidth="1"/>
    <col min="9991" max="9993" width="0" style="1" hidden="1" customWidth="1"/>
    <col min="9994" max="9994" width="20" style="1" customWidth="1"/>
    <col min="9995" max="9996" width="0" style="1" hidden="1" customWidth="1"/>
    <col min="9997" max="9997" width="23.5703125" style="1" customWidth="1"/>
    <col min="9998" max="9998" width="2.7109375" style="1" customWidth="1"/>
    <col min="9999" max="10018" width="0" style="1" hidden="1" customWidth="1"/>
    <col min="10019" max="10240" width="11.42578125" style="1"/>
    <col min="10241" max="10241" width="13.5703125" style="1" customWidth="1"/>
    <col min="10242" max="10242" width="6.7109375" style="1" customWidth="1"/>
    <col min="10243" max="10243" width="49.85546875" style="1" customWidth="1"/>
    <col min="10244" max="10244" width="20.7109375" style="1" customWidth="1"/>
    <col min="10245" max="10245" width="18.5703125" style="1" customWidth="1"/>
    <col min="10246" max="10246" width="21.28515625" style="1" customWidth="1"/>
    <col min="10247" max="10249" width="0" style="1" hidden="1" customWidth="1"/>
    <col min="10250" max="10250" width="20" style="1" customWidth="1"/>
    <col min="10251" max="10252" width="0" style="1" hidden="1" customWidth="1"/>
    <col min="10253" max="10253" width="23.5703125" style="1" customWidth="1"/>
    <col min="10254" max="10254" width="2.7109375" style="1" customWidth="1"/>
    <col min="10255" max="10274" width="0" style="1" hidden="1" customWidth="1"/>
    <col min="10275" max="10496" width="11.42578125" style="1"/>
    <col min="10497" max="10497" width="13.5703125" style="1" customWidth="1"/>
    <col min="10498" max="10498" width="6.7109375" style="1" customWidth="1"/>
    <col min="10499" max="10499" width="49.85546875" style="1" customWidth="1"/>
    <col min="10500" max="10500" width="20.7109375" style="1" customWidth="1"/>
    <col min="10501" max="10501" width="18.5703125" style="1" customWidth="1"/>
    <col min="10502" max="10502" width="21.28515625" style="1" customWidth="1"/>
    <col min="10503" max="10505" width="0" style="1" hidden="1" customWidth="1"/>
    <col min="10506" max="10506" width="20" style="1" customWidth="1"/>
    <col min="10507" max="10508" width="0" style="1" hidden="1" customWidth="1"/>
    <col min="10509" max="10509" width="23.5703125" style="1" customWidth="1"/>
    <col min="10510" max="10510" width="2.7109375" style="1" customWidth="1"/>
    <col min="10511" max="10530" width="0" style="1" hidden="1" customWidth="1"/>
    <col min="10531" max="10752" width="11.42578125" style="1"/>
    <col min="10753" max="10753" width="13.5703125" style="1" customWidth="1"/>
    <col min="10754" max="10754" width="6.7109375" style="1" customWidth="1"/>
    <col min="10755" max="10755" width="49.85546875" style="1" customWidth="1"/>
    <col min="10756" max="10756" width="20.7109375" style="1" customWidth="1"/>
    <col min="10757" max="10757" width="18.5703125" style="1" customWidth="1"/>
    <col min="10758" max="10758" width="21.28515625" style="1" customWidth="1"/>
    <col min="10759" max="10761" width="0" style="1" hidden="1" customWidth="1"/>
    <col min="10762" max="10762" width="20" style="1" customWidth="1"/>
    <col min="10763" max="10764" width="0" style="1" hidden="1" customWidth="1"/>
    <col min="10765" max="10765" width="23.5703125" style="1" customWidth="1"/>
    <col min="10766" max="10766" width="2.7109375" style="1" customWidth="1"/>
    <col min="10767" max="10786" width="0" style="1" hidden="1" customWidth="1"/>
    <col min="10787" max="11008" width="11.42578125" style="1"/>
    <col min="11009" max="11009" width="13.5703125" style="1" customWidth="1"/>
    <col min="11010" max="11010" width="6.7109375" style="1" customWidth="1"/>
    <col min="11011" max="11011" width="49.85546875" style="1" customWidth="1"/>
    <col min="11012" max="11012" width="20.7109375" style="1" customWidth="1"/>
    <col min="11013" max="11013" width="18.5703125" style="1" customWidth="1"/>
    <col min="11014" max="11014" width="21.28515625" style="1" customWidth="1"/>
    <col min="11015" max="11017" width="0" style="1" hidden="1" customWidth="1"/>
    <col min="11018" max="11018" width="20" style="1" customWidth="1"/>
    <col min="11019" max="11020" width="0" style="1" hidden="1" customWidth="1"/>
    <col min="11021" max="11021" width="23.5703125" style="1" customWidth="1"/>
    <col min="11022" max="11022" width="2.7109375" style="1" customWidth="1"/>
    <col min="11023" max="11042" width="0" style="1" hidden="1" customWidth="1"/>
    <col min="11043" max="11264" width="11.42578125" style="1"/>
    <col min="11265" max="11265" width="13.5703125" style="1" customWidth="1"/>
    <col min="11266" max="11266" width="6.7109375" style="1" customWidth="1"/>
    <col min="11267" max="11267" width="49.85546875" style="1" customWidth="1"/>
    <col min="11268" max="11268" width="20.7109375" style="1" customWidth="1"/>
    <col min="11269" max="11269" width="18.5703125" style="1" customWidth="1"/>
    <col min="11270" max="11270" width="21.28515625" style="1" customWidth="1"/>
    <col min="11271" max="11273" width="0" style="1" hidden="1" customWidth="1"/>
    <col min="11274" max="11274" width="20" style="1" customWidth="1"/>
    <col min="11275" max="11276" width="0" style="1" hidden="1" customWidth="1"/>
    <col min="11277" max="11277" width="23.5703125" style="1" customWidth="1"/>
    <col min="11278" max="11278" width="2.7109375" style="1" customWidth="1"/>
    <col min="11279" max="11298" width="0" style="1" hidden="1" customWidth="1"/>
    <col min="11299" max="11520" width="11.42578125" style="1"/>
    <col min="11521" max="11521" width="13.5703125" style="1" customWidth="1"/>
    <col min="11522" max="11522" width="6.7109375" style="1" customWidth="1"/>
    <col min="11523" max="11523" width="49.85546875" style="1" customWidth="1"/>
    <col min="11524" max="11524" width="20.7109375" style="1" customWidth="1"/>
    <col min="11525" max="11525" width="18.5703125" style="1" customWidth="1"/>
    <col min="11526" max="11526" width="21.28515625" style="1" customWidth="1"/>
    <col min="11527" max="11529" width="0" style="1" hidden="1" customWidth="1"/>
    <col min="11530" max="11530" width="20" style="1" customWidth="1"/>
    <col min="11531" max="11532" width="0" style="1" hidden="1" customWidth="1"/>
    <col min="11533" max="11533" width="23.5703125" style="1" customWidth="1"/>
    <col min="11534" max="11534" width="2.7109375" style="1" customWidth="1"/>
    <col min="11535" max="11554" width="0" style="1" hidden="1" customWidth="1"/>
    <col min="11555" max="11776" width="11.42578125" style="1"/>
    <col min="11777" max="11777" width="13.5703125" style="1" customWidth="1"/>
    <col min="11778" max="11778" width="6.7109375" style="1" customWidth="1"/>
    <col min="11779" max="11779" width="49.85546875" style="1" customWidth="1"/>
    <col min="11780" max="11780" width="20.7109375" style="1" customWidth="1"/>
    <col min="11781" max="11781" width="18.5703125" style="1" customWidth="1"/>
    <col min="11782" max="11782" width="21.28515625" style="1" customWidth="1"/>
    <col min="11783" max="11785" width="0" style="1" hidden="1" customWidth="1"/>
    <col min="11786" max="11786" width="20" style="1" customWidth="1"/>
    <col min="11787" max="11788" width="0" style="1" hidden="1" customWidth="1"/>
    <col min="11789" max="11789" width="23.5703125" style="1" customWidth="1"/>
    <col min="11790" max="11790" width="2.7109375" style="1" customWidth="1"/>
    <col min="11791" max="11810" width="0" style="1" hidden="1" customWidth="1"/>
    <col min="11811" max="12032" width="11.42578125" style="1"/>
    <col min="12033" max="12033" width="13.5703125" style="1" customWidth="1"/>
    <col min="12034" max="12034" width="6.7109375" style="1" customWidth="1"/>
    <col min="12035" max="12035" width="49.85546875" style="1" customWidth="1"/>
    <col min="12036" max="12036" width="20.7109375" style="1" customWidth="1"/>
    <col min="12037" max="12037" width="18.5703125" style="1" customWidth="1"/>
    <col min="12038" max="12038" width="21.28515625" style="1" customWidth="1"/>
    <col min="12039" max="12041" width="0" style="1" hidden="1" customWidth="1"/>
    <col min="12042" max="12042" width="20" style="1" customWidth="1"/>
    <col min="12043" max="12044" width="0" style="1" hidden="1" customWidth="1"/>
    <col min="12045" max="12045" width="23.5703125" style="1" customWidth="1"/>
    <col min="12046" max="12046" width="2.7109375" style="1" customWidth="1"/>
    <col min="12047" max="12066" width="0" style="1" hidden="1" customWidth="1"/>
    <col min="12067" max="12288" width="11.42578125" style="1"/>
    <col min="12289" max="12289" width="13.5703125" style="1" customWidth="1"/>
    <col min="12290" max="12290" width="6.7109375" style="1" customWidth="1"/>
    <col min="12291" max="12291" width="49.85546875" style="1" customWidth="1"/>
    <col min="12292" max="12292" width="20.7109375" style="1" customWidth="1"/>
    <col min="12293" max="12293" width="18.5703125" style="1" customWidth="1"/>
    <col min="12294" max="12294" width="21.28515625" style="1" customWidth="1"/>
    <col min="12295" max="12297" width="0" style="1" hidden="1" customWidth="1"/>
    <col min="12298" max="12298" width="20" style="1" customWidth="1"/>
    <col min="12299" max="12300" width="0" style="1" hidden="1" customWidth="1"/>
    <col min="12301" max="12301" width="23.5703125" style="1" customWidth="1"/>
    <col min="12302" max="12302" width="2.7109375" style="1" customWidth="1"/>
    <col min="12303" max="12322" width="0" style="1" hidden="1" customWidth="1"/>
    <col min="12323" max="12544" width="11.42578125" style="1"/>
    <col min="12545" max="12545" width="13.5703125" style="1" customWidth="1"/>
    <col min="12546" max="12546" width="6.7109375" style="1" customWidth="1"/>
    <col min="12547" max="12547" width="49.85546875" style="1" customWidth="1"/>
    <col min="12548" max="12548" width="20.7109375" style="1" customWidth="1"/>
    <col min="12549" max="12549" width="18.5703125" style="1" customWidth="1"/>
    <col min="12550" max="12550" width="21.28515625" style="1" customWidth="1"/>
    <col min="12551" max="12553" width="0" style="1" hidden="1" customWidth="1"/>
    <col min="12554" max="12554" width="20" style="1" customWidth="1"/>
    <col min="12555" max="12556" width="0" style="1" hidden="1" customWidth="1"/>
    <col min="12557" max="12557" width="23.5703125" style="1" customWidth="1"/>
    <col min="12558" max="12558" width="2.7109375" style="1" customWidth="1"/>
    <col min="12559" max="12578" width="0" style="1" hidden="1" customWidth="1"/>
    <col min="12579" max="12800" width="11.42578125" style="1"/>
    <col min="12801" max="12801" width="13.5703125" style="1" customWidth="1"/>
    <col min="12802" max="12802" width="6.7109375" style="1" customWidth="1"/>
    <col min="12803" max="12803" width="49.85546875" style="1" customWidth="1"/>
    <col min="12804" max="12804" width="20.7109375" style="1" customWidth="1"/>
    <col min="12805" max="12805" width="18.5703125" style="1" customWidth="1"/>
    <col min="12806" max="12806" width="21.28515625" style="1" customWidth="1"/>
    <col min="12807" max="12809" width="0" style="1" hidden="1" customWidth="1"/>
    <col min="12810" max="12810" width="20" style="1" customWidth="1"/>
    <col min="12811" max="12812" width="0" style="1" hidden="1" customWidth="1"/>
    <col min="12813" max="12813" width="23.5703125" style="1" customWidth="1"/>
    <col min="12814" max="12814" width="2.7109375" style="1" customWidth="1"/>
    <col min="12815" max="12834" width="0" style="1" hidden="1" customWidth="1"/>
    <col min="12835" max="13056" width="11.42578125" style="1"/>
    <col min="13057" max="13057" width="13.5703125" style="1" customWidth="1"/>
    <col min="13058" max="13058" width="6.7109375" style="1" customWidth="1"/>
    <col min="13059" max="13059" width="49.85546875" style="1" customWidth="1"/>
    <col min="13060" max="13060" width="20.7109375" style="1" customWidth="1"/>
    <col min="13061" max="13061" width="18.5703125" style="1" customWidth="1"/>
    <col min="13062" max="13062" width="21.28515625" style="1" customWidth="1"/>
    <col min="13063" max="13065" width="0" style="1" hidden="1" customWidth="1"/>
    <col min="13066" max="13066" width="20" style="1" customWidth="1"/>
    <col min="13067" max="13068" width="0" style="1" hidden="1" customWidth="1"/>
    <col min="13069" max="13069" width="23.5703125" style="1" customWidth="1"/>
    <col min="13070" max="13070" width="2.7109375" style="1" customWidth="1"/>
    <col min="13071" max="13090" width="0" style="1" hidden="1" customWidth="1"/>
    <col min="13091" max="13312" width="11.42578125" style="1"/>
    <col min="13313" max="13313" width="13.5703125" style="1" customWidth="1"/>
    <col min="13314" max="13314" width="6.7109375" style="1" customWidth="1"/>
    <col min="13315" max="13315" width="49.85546875" style="1" customWidth="1"/>
    <col min="13316" max="13316" width="20.7109375" style="1" customWidth="1"/>
    <col min="13317" max="13317" width="18.5703125" style="1" customWidth="1"/>
    <col min="13318" max="13318" width="21.28515625" style="1" customWidth="1"/>
    <col min="13319" max="13321" width="0" style="1" hidden="1" customWidth="1"/>
    <col min="13322" max="13322" width="20" style="1" customWidth="1"/>
    <col min="13323" max="13324" width="0" style="1" hidden="1" customWidth="1"/>
    <col min="13325" max="13325" width="23.5703125" style="1" customWidth="1"/>
    <col min="13326" max="13326" width="2.7109375" style="1" customWidth="1"/>
    <col min="13327" max="13346" width="0" style="1" hidden="1" customWidth="1"/>
    <col min="13347" max="13568" width="11.42578125" style="1"/>
    <col min="13569" max="13569" width="13.5703125" style="1" customWidth="1"/>
    <col min="13570" max="13570" width="6.7109375" style="1" customWidth="1"/>
    <col min="13571" max="13571" width="49.85546875" style="1" customWidth="1"/>
    <col min="13572" max="13572" width="20.7109375" style="1" customWidth="1"/>
    <col min="13573" max="13573" width="18.5703125" style="1" customWidth="1"/>
    <col min="13574" max="13574" width="21.28515625" style="1" customWidth="1"/>
    <col min="13575" max="13577" width="0" style="1" hidden="1" customWidth="1"/>
    <col min="13578" max="13578" width="20" style="1" customWidth="1"/>
    <col min="13579" max="13580" width="0" style="1" hidden="1" customWidth="1"/>
    <col min="13581" max="13581" width="23.5703125" style="1" customWidth="1"/>
    <col min="13582" max="13582" width="2.7109375" style="1" customWidth="1"/>
    <col min="13583" max="13602" width="0" style="1" hidden="1" customWidth="1"/>
    <col min="13603" max="13824" width="11.42578125" style="1"/>
    <col min="13825" max="13825" width="13.5703125" style="1" customWidth="1"/>
    <col min="13826" max="13826" width="6.7109375" style="1" customWidth="1"/>
    <col min="13827" max="13827" width="49.85546875" style="1" customWidth="1"/>
    <col min="13828" max="13828" width="20.7109375" style="1" customWidth="1"/>
    <col min="13829" max="13829" width="18.5703125" style="1" customWidth="1"/>
    <col min="13830" max="13830" width="21.28515625" style="1" customWidth="1"/>
    <col min="13831" max="13833" width="0" style="1" hidden="1" customWidth="1"/>
    <col min="13834" max="13834" width="20" style="1" customWidth="1"/>
    <col min="13835" max="13836" width="0" style="1" hidden="1" customWidth="1"/>
    <col min="13837" max="13837" width="23.5703125" style="1" customWidth="1"/>
    <col min="13838" max="13838" width="2.7109375" style="1" customWidth="1"/>
    <col min="13839" max="13858" width="0" style="1" hidden="1" customWidth="1"/>
    <col min="13859" max="14080" width="11.42578125" style="1"/>
    <col min="14081" max="14081" width="13.5703125" style="1" customWidth="1"/>
    <col min="14082" max="14082" width="6.7109375" style="1" customWidth="1"/>
    <col min="14083" max="14083" width="49.85546875" style="1" customWidth="1"/>
    <col min="14084" max="14084" width="20.7109375" style="1" customWidth="1"/>
    <col min="14085" max="14085" width="18.5703125" style="1" customWidth="1"/>
    <col min="14086" max="14086" width="21.28515625" style="1" customWidth="1"/>
    <col min="14087" max="14089" width="0" style="1" hidden="1" customWidth="1"/>
    <col min="14090" max="14090" width="20" style="1" customWidth="1"/>
    <col min="14091" max="14092" width="0" style="1" hidden="1" customWidth="1"/>
    <col min="14093" max="14093" width="23.5703125" style="1" customWidth="1"/>
    <col min="14094" max="14094" width="2.7109375" style="1" customWidth="1"/>
    <col min="14095" max="14114" width="0" style="1" hidden="1" customWidth="1"/>
    <col min="14115" max="14336" width="11.42578125" style="1"/>
    <col min="14337" max="14337" width="13.5703125" style="1" customWidth="1"/>
    <col min="14338" max="14338" width="6.7109375" style="1" customWidth="1"/>
    <col min="14339" max="14339" width="49.85546875" style="1" customWidth="1"/>
    <col min="14340" max="14340" width="20.7109375" style="1" customWidth="1"/>
    <col min="14341" max="14341" width="18.5703125" style="1" customWidth="1"/>
    <col min="14342" max="14342" width="21.28515625" style="1" customWidth="1"/>
    <col min="14343" max="14345" width="0" style="1" hidden="1" customWidth="1"/>
    <col min="14346" max="14346" width="20" style="1" customWidth="1"/>
    <col min="14347" max="14348" width="0" style="1" hidden="1" customWidth="1"/>
    <col min="14349" max="14349" width="23.5703125" style="1" customWidth="1"/>
    <col min="14350" max="14350" width="2.7109375" style="1" customWidth="1"/>
    <col min="14351" max="14370" width="0" style="1" hidden="1" customWidth="1"/>
    <col min="14371" max="14592" width="11.42578125" style="1"/>
    <col min="14593" max="14593" width="13.5703125" style="1" customWidth="1"/>
    <col min="14594" max="14594" width="6.7109375" style="1" customWidth="1"/>
    <col min="14595" max="14595" width="49.85546875" style="1" customWidth="1"/>
    <col min="14596" max="14596" width="20.7109375" style="1" customWidth="1"/>
    <col min="14597" max="14597" width="18.5703125" style="1" customWidth="1"/>
    <col min="14598" max="14598" width="21.28515625" style="1" customWidth="1"/>
    <col min="14599" max="14601" width="0" style="1" hidden="1" customWidth="1"/>
    <col min="14602" max="14602" width="20" style="1" customWidth="1"/>
    <col min="14603" max="14604" width="0" style="1" hidden="1" customWidth="1"/>
    <col min="14605" max="14605" width="23.5703125" style="1" customWidth="1"/>
    <col min="14606" max="14606" width="2.7109375" style="1" customWidth="1"/>
    <col min="14607" max="14626" width="0" style="1" hidden="1" customWidth="1"/>
    <col min="14627" max="14848" width="11.42578125" style="1"/>
    <col min="14849" max="14849" width="13.5703125" style="1" customWidth="1"/>
    <col min="14850" max="14850" width="6.7109375" style="1" customWidth="1"/>
    <col min="14851" max="14851" width="49.85546875" style="1" customWidth="1"/>
    <col min="14852" max="14852" width="20.7109375" style="1" customWidth="1"/>
    <col min="14853" max="14853" width="18.5703125" style="1" customWidth="1"/>
    <col min="14854" max="14854" width="21.28515625" style="1" customWidth="1"/>
    <col min="14855" max="14857" width="0" style="1" hidden="1" customWidth="1"/>
    <col min="14858" max="14858" width="20" style="1" customWidth="1"/>
    <col min="14859" max="14860" width="0" style="1" hidden="1" customWidth="1"/>
    <col min="14861" max="14861" width="23.5703125" style="1" customWidth="1"/>
    <col min="14862" max="14862" width="2.7109375" style="1" customWidth="1"/>
    <col min="14863" max="14882" width="0" style="1" hidden="1" customWidth="1"/>
    <col min="14883" max="15104" width="11.42578125" style="1"/>
    <col min="15105" max="15105" width="13.5703125" style="1" customWidth="1"/>
    <col min="15106" max="15106" width="6.7109375" style="1" customWidth="1"/>
    <col min="15107" max="15107" width="49.85546875" style="1" customWidth="1"/>
    <col min="15108" max="15108" width="20.7109375" style="1" customWidth="1"/>
    <col min="15109" max="15109" width="18.5703125" style="1" customWidth="1"/>
    <col min="15110" max="15110" width="21.28515625" style="1" customWidth="1"/>
    <col min="15111" max="15113" width="0" style="1" hidden="1" customWidth="1"/>
    <col min="15114" max="15114" width="20" style="1" customWidth="1"/>
    <col min="15115" max="15116" width="0" style="1" hidden="1" customWidth="1"/>
    <col min="15117" max="15117" width="23.5703125" style="1" customWidth="1"/>
    <col min="15118" max="15118" width="2.7109375" style="1" customWidth="1"/>
    <col min="15119" max="15138" width="0" style="1" hidden="1" customWidth="1"/>
    <col min="15139" max="15360" width="11.42578125" style="1"/>
    <col min="15361" max="15361" width="13.5703125" style="1" customWidth="1"/>
    <col min="15362" max="15362" width="6.7109375" style="1" customWidth="1"/>
    <col min="15363" max="15363" width="49.85546875" style="1" customWidth="1"/>
    <col min="15364" max="15364" width="20.7109375" style="1" customWidth="1"/>
    <col min="15365" max="15365" width="18.5703125" style="1" customWidth="1"/>
    <col min="15366" max="15366" width="21.28515625" style="1" customWidth="1"/>
    <col min="15367" max="15369" width="0" style="1" hidden="1" customWidth="1"/>
    <col min="15370" max="15370" width="20" style="1" customWidth="1"/>
    <col min="15371" max="15372" width="0" style="1" hidden="1" customWidth="1"/>
    <col min="15373" max="15373" width="23.5703125" style="1" customWidth="1"/>
    <col min="15374" max="15374" width="2.7109375" style="1" customWidth="1"/>
    <col min="15375" max="15394" width="0" style="1" hidden="1" customWidth="1"/>
    <col min="15395" max="15616" width="11.42578125" style="1"/>
    <col min="15617" max="15617" width="13.5703125" style="1" customWidth="1"/>
    <col min="15618" max="15618" width="6.7109375" style="1" customWidth="1"/>
    <col min="15619" max="15619" width="49.85546875" style="1" customWidth="1"/>
    <col min="15620" max="15620" width="20.7109375" style="1" customWidth="1"/>
    <col min="15621" max="15621" width="18.5703125" style="1" customWidth="1"/>
    <col min="15622" max="15622" width="21.28515625" style="1" customWidth="1"/>
    <col min="15623" max="15625" width="0" style="1" hidden="1" customWidth="1"/>
    <col min="15626" max="15626" width="20" style="1" customWidth="1"/>
    <col min="15627" max="15628" width="0" style="1" hidden="1" customWidth="1"/>
    <col min="15629" max="15629" width="23.5703125" style="1" customWidth="1"/>
    <col min="15630" max="15630" width="2.7109375" style="1" customWidth="1"/>
    <col min="15631" max="15650" width="0" style="1" hidden="1" customWidth="1"/>
    <col min="15651" max="15872" width="11.42578125" style="1"/>
    <col min="15873" max="15873" width="13.5703125" style="1" customWidth="1"/>
    <col min="15874" max="15874" width="6.7109375" style="1" customWidth="1"/>
    <col min="15875" max="15875" width="49.85546875" style="1" customWidth="1"/>
    <col min="15876" max="15876" width="20.7109375" style="1" customWidth="1"/>
    <col min="15877" max="15877" width="18.5703125" style="1" customWidth="1"/>
    <col min="15878" max="15878" width="21.28515625" style="1" customWidth="1"/>
    <col min="15879" max="15881" width="0" style="1" hidden="1" customWidth="1"/>
    <col min="15882" max="15882" width="20" style="1" customWidth="1"/>
    <col min="15883" max="15884" width="0" style="1" hidden="1" customWidth="1"/>
    <col min="15885" max="15885" width="23.5703125" style="1" customWidth="1"/>
    <col min="15886" max="15886" width="2.7109375" style="1" customWidth="1"/>
    <col min="15887" max="15906" width="0" style="1" hidden="1" customWidth="1"/>
    <col min="15907" max="16128" width="11.42578125" style="1"/>
    <col min="16129" max="16129" width="13.5703125" style="1" customWidth="1"/>
    <col min="16130" max="16130" width="6.7109375" style="1" customWidth="1"/>
    <col min="16131" max="16131" width="49.85546875" style="1" customWidth="1"/>
    <col min="16132" max="16132" width="20.7109375" style="1" customWidth="1"/>
    <col min="16133" max="16133" width="18.5703125" style="1" customWidth="1"/>
    <col min="16134" max="16134" width="21.28515625" style="1" customWidth="1"/>
    <col min="16135" max="16137" width="0" style="1" hidden="1" customWidth="1"/>
    <col min="16138" max="16138" width="20" style="1" customWidth="1"/>
    <col min="16139" max="16140" width="0" style="1" hidden="1" customWidth="1"/>
    <col min="16141" max="16141" width="23.5703125" style="1" customWidth="1"/>
    <col min="16142" max="16142" width="2.7109375" style="1" customWidth="1"/>
    <col min="16143" max="16162" width="0" style="1" hidden="1" customWidth="1"/>
    <col min="16163" max="16384" width="11.42578125" style="1"/>
  </cols>
  <sheetData>
    <row r="1" spans="1:15" ht="15.75" thickBot="1" x14ac:dyDescent="0.3"/>
    <row r="2" spans="1:15" x14ac:dyDescent="0.25">
      <c r="A2" s="153"/>
      <c r="B2" s="113"/>
      <c r="C2" s="113"/>
      <c r="D2" s="113"/>
      <c r="E2" s="168"/>
      <c r="F2" s="115"/>
      <c r="G2" s="115"/>
      <c r="H2" s="115"/>
      <c r="I2" s="115"/>
      <c r="J2" s="115"/>
      <c r="K2" s="115"/>
      <c r="L2" s="115"/>
      <c r="M2" s="116"/>
    </row>
    <row r="3" spans="1:15" x14ac:dyDescent="0.25">
      <c r="A3" s="419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1"/>
    </row>
    <row r="4" spans="1:15" x14ac:dyDescent="0.25">
      <c r="A4" s="419" t="s">
        <v>203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1"/>
    </row>
    <row r="5" spans="1:15" ht="6" customHeight="1" x14ac:dyDescent="0.25">
      <c r="A5" s="2"/>
      <c r="M5" s="5"/>
    </row>
    <row r="6" spans="1:15" x14ac:dyDescent="0.25">
      <c r="A6" s="6" t="s">
        <v>0</v>
      </c>
      <c r="M6" s="5"/>
    </row>
    <row r="7" spans="1:15" ht="3" customHeight="1" x14ac:dyDescent="0.25">
      <c r="A7" s="2"/>
      <c r="M7" s="7"/>
    </row>
    <row r="8" spans="1:15" x14ac:dyDescent="0.25">
      <c r="A8" s="2" t="s">
        <v>3</v>
      </c>
      <c r="C8" s="1" t="s">
        <v>4</v>
      </c>
      <c r="F8" s="3" t="s">
        <v>117</v>
      </c>
      <c r="J8" s="3" t="s">
        <v>227</v>
      </c>
      <c r="K8" s="1"/>
      <c r="M8" s="5" t="s">
        <v>204</v>
      </c>
    </row>
    <row r="9" spans="1:15" ht="6" customHeight="1" thickBot="1" x14ac:dyDescent="0.3">
      <c r="A9" s="103"/>
      <c r="B9" s="62"/>
      <c r="C9" s="62"/>
      <c r="D9" s="62"/>
      <c r="E9" s="169"/>
      <c r="F9" s="63"/>
      <c r="G9" s="63"/>
      <c r="H9" s="63"/>
      <c r="I9" s="63"/>
      <c r="J9" s="63"/>
      <c r="K9" s="63"/>
      <c r="L9" s="63"/>
      <c r="M9" s="65"/>
    </row>
    <row r="10" spans="1:15" ht="15.75" thickBot="1" x14ac:dyDescent="0.3">
      <c r="A10" s="425"/>
      <c r="B10" s="426"/>
      <c r="C10" s="426"/>
      <c r="D10" s="426"/>
      <c r="E10" s="426"/>
      <c r="F10" s="426"/>
      <c r="G10" s="426"/>
      <c r="H10" s="426"/>
      <c r="I10" s="426"/>
      <c r="J10" s="426"/>
      <c r="K10" s="426"/>
      <c r="L10" s="426"/>
      <c r="M10" s="427"/>
    </row>
    <row r="11" spans="1:15" ht="50.25" customHeight="1" thickBot="1" x14ac:dyDescent="0.3">
      <c r="A11" s="170" t="s">
        <v>205</v>
      </c>
      <c r="B11" s="171"/>
      <c r="C11" s="171" t="s">
        <v>206</v>
      </c>
      <c r="D11" s="172" t="s">
        <v>207</v>
      </c>
      <c r="E11" s="173" t="s">
        <v>208</v>
      </c>
      <c r="F11" s="172" t="s">
        <v>209</v>
      </c>
      <c r="G11" s="172"/>
      <c r="H11" s="172"/>
      <c r="I11" s="172"/>
      <c r="J11" s="172" t="s">
        <v>210</v>
      </c>
      <c r="K11" s="172" t="s">
        <v>211</v>
      </c>
      <c r="L11" s="172" t="s">
        <v>212</v>
      </c>
      <c r="M11" s="174" t="s">
        <v>213</v>
      </c>
    </row>
    <row r="12" spans="1:15" ht="16.5" thickBot="1" x14ac:dyDescent="0.3">
      <c r="A12" s="234" t="s">
        <v>13</v>
      </c>
      <c r="B12" s="117"/>
      <c r="C12" s="235" t="s">
        <v>14</v>
      </c>
      <c r="D12" s="175">
        <f>+D13+D18+D43</f>
        <v>817218822.54999995</v>
      </c>
      <c r="E12" s="176">
        <f>+E13+E18+E43</f>
        <v>1067700</v>
      </c>
      <c r="F12" s="175">
        <f>+F15+F18+F43</f>
        <v>816151122.54999995</v>
      </c>
      <c r="G12" s="177"/>
      <c r="H12" s="177"/>
      <c r="I12" s="177"/>
      <c r="J12" s="175">
        <f>+J13+J18+J43</f>
        <v>45403111</v>
      </c>
      <c r="K12" s="175">
        <f>+K13+K18+K43</f>
        <v>0</v>
      </c>
      <c r="L12" s="175">
        <f>+L13+L18+L43</f>
        <v>0</v>
      </c>
      <c r="M12" s="228">
        <f>+M13+M18+M43</f>
        <v>45403111</v>
      </c>
      <c r="O12" s="178">
        <f>+M12/F12</f>
        <v>5.5630764628665279E-2</v>
      </c>
    </row>
    <row r="13" spans="1:15" ht="15.75" x14ac:dyDescent="0.25">
      <c r="A13" s="48">
        <v>1</v>
      </c>
      <c r="B13" s="49"/>
      <c r="C13" s="49" t="s">
        <v>15</v>
      </c>
      <c r="D13" s="52">
        <f>+D14</f>
        <v>430924947</v>
      </c>
      <c r="E13" s="51">
        <f>+E14</f>
        <v>1067700</v>
      </c>
      <c r="F13" s="52">
        <f t="shared" ref="F13:F47" si="0">+D13-E13</f>
        <v>429857247</v>
      </c>
      <c r="G13" s="50"/>
      <c r="H13" s="52"/>
      <c r="I13" s="52"/>
      <c r="J13" s="54">
        <f>+J14</f>
        <v>13921330</v>
      </c>
      <c r="K13" s="51"/>
      <c r="L13" s="51"/>
      <c r="M13" s="179">
        <f>+M14</f>
        <v>13921330</v>
      </c>
      <c r="O13" s="178">
        <f t="shared" ref="O13:O46" si="1">+M13/F13</f>
        <v>3.238593765059869E-2</v>
      </c>
    </row>
    <row r="14" spans="1:15" ht="15.75" x14ac:dyDescent="0.25">
      <c r="A14" s="26">
        <v>10</v>
      </c>
      <c r="B14" s="27"/>
      <c r="C14" s="27" t="s">
        <v>15</v>
      </c>
      <c r="D14" s="28">
        <f>+D15</f>
        <v>430924947</v>
      </c>
      <c r="E14" s="54">
        <f>+E15</f>
        <v>1067700</v>
      </c>
      <c r="F14" s="28">
        <f t="shared" si="0"/>
        <v>429857247</v>
      </c>
      <c r="G14" s="180"/>
      <c r="H14" s="28"/>
      <c r="I14" s="28"/>
      <c r="J14" s="54">
        <f>+J15</f>
        <v>13921330</v>
      </c>
      <c r="K14" s="54"/>
      <c r="L14" s="54"/>
      <c r="M14" s="181">
        <f>+M15</f>
        <v>13921330</v>
      </c>
      <c r="O14" s="178">
        <f t="shared" si="1"/>
        <v>3.238593765059869E-2</v>
      </c>
    </row>
    <row r="15" spans="1:15" ht="15.75" x14ac:dyDescent="0.25">
      <c r="A15" s="26">
        <v>102</v>
      </c>
      <c r="B15" s="27"/>
      <c r="C15" s="27" t="s">
        <v>34</v>
      </c>
      <c r="D15" s="28">
        <f>+D16+D17</f>
        <v>430924947</v>
      </c>
      <c r="E15" s="54">
        <f>+E16+E17</f>
        <v>1067700</v>
      </c>
      <c r="F15" s="28">
        <f t="shared" si="0"/>
        <v>429857247</v>
      </c>
      <c r="G15" s="180"/>
      <c r="H15" s="28"/>
      <c r="I15" s="28"/>
      <c r="J15" s="181">
        <f>+J16+J17</f>
        <v>13921330</v>
      </c>
      <c r="K15" s="54"/>
      <c r="L15" s="54"/>
      <c r="M15" s="181">
        <f>+M16+M17</f>
        <v>13921330</v>
      </c>
      <c r="O15" s="178">
        <f t="shared" si="1"/>
        <v>3.238593765059869E-2</v>
      </c>
    </row>
    <row r="16" spans="1:15" ht="15.75" x14ac:dyDescent="0.25">
      <c r="A16" s="26">
        <v>10212</v>
      </c>
      <c r="B16" s="27">
        <v>20</v>
      </c>
      <c r="C16" s="27" t="s">
        <v>35</v>
      </c>
      <c r="D16" s="28">
        <v>424600358</v>
      </c>
      <c r="E16" s="54">
        <v>0</v>
      </c>
      <c r="F16" s="28">
        <f t="shared" si="0"/>
        <v>424600358</v>
      </c>
      <c r="G16" s="180"/>
      <c r="H16" s="28"/>
      <c r="I16" s="28"/>
      <c r="J16" s="54">
        <v>12392628</v>
      </c>
      <c r="K16" s="54">
        <f>+K24+K33+K36</f>
        <v>0</v>
      </c>
      <c r="L16" s="54">
        <f>+L24+L33+L36</f>
        <v>0</v>
      </c>
      <c r="M16" s="181">
        <v>12392628</v>
      </c>
      <c r="O16" s="178">
        <f t="shared" si="1"/>
        <v>2.9186569833273668E-2</v>
      </c>
    </row>
    <row r="17" spans="1:15" ht="15.75" x14ac:dyDescent="0.25">
      <c r="A17" s="26">
        <v>10214</v>
      </c>
      <c r="B17" s="27">
        <v>20</v>
      </c>
      <c r="C17" s="27" t="s">
        <v>36</v>
      </c>
      <c r="D17" s="28">
        <v>6324589</v>
      </c>
      <c r="E17" s="54">
        <v>1067700</v>
      </c>
      <c r="F17" s="28">
        <f t="shared" si="0"/>
        <v>5256889</v>
      </c>
      <c r="G17" s="180"/>
      <c r="H17" s="28"/>
      <c r="I17" s="28"/>
      <c r="J17" s="54">
        <v>1528702</v>
      </c>
      <c r="K17" s="54">
        <f>+K25+K34+K37</f>
        <v>0</v>
      </c>
      <c r="L17" s="54">
        <f>+L25+L34+L37</f>
        <v>0</v>
      </c>
      <c r="M17" s="181">
        <v>1528702</v>
      </c>
      <c r="O17" s="178">
        <f t="shared" si="1"/>
        <v>0.29079974867264652</v>
      </c>
    </row>
    <row r="18" spans="1:15" ht="15.75" x14ac:dyDescent="0.25">
      <c r="A18" s="26">
        <v>2</v>
      </c>
      <c r="B18" s="27"/>
      <c r="C18" s="27" t="s">
        <v>48</v>
      </c>
      <c r="D18" s="28">
        <f>+D19</f>
        <v>36435455.549999997</v>
      </c>
      <c r="E18" s="54">
        <f>+E19</f>
        <v>0</v>
      </c>
      <c r="F18" s="182">
        <f t="shared" si="0"/>
        <v>36435455.549999997</v>
      </c>
      <c r="G18" s="180"/>
      <c r="H18" s="28"/>
      <c r="I18" s="28"/>
      <c r="J18" s="54">
        <f>+J19</f>
        <v>31481781</v>
      </c>
      <c r="K18" s="54"/>
      <c r="L18" s="54"/>
      <c r="M18" s="181">
        <f>+M19</f>
        <v>31481781</v>
      </c>
      <c r="O18" s="178">
        <f t="shared" si="1"/>
        <v>0.86404246975306453</v>
      </c>
    </row>
    <row r="19" spans="1:15" ht="15.75" x14ac:dyDescent="0.25">
      <c r="A19" s="26">
        <v>20</v>
      </c>
      <c r="B19" s="27"/>
      <c r="C19" s="27" t="s">
        <v>48</v>
      </c>
      <c r="D19" s="28">
        <f>+D20</f>
        <v>36435455.549999997</v>
      </c>
      <c r="E19" s="54">
        <f>+E20</f>
        <v>0</v>
      </c>
      <c r="F19" s="182">
        <f t="shared" si="0"/>
        <v>36435455.549999997</v>
      </c>
      <c r="G19" s="180"/>
      <c r="H19" s="28"/>
      <c r="I19" s="28"/>
      <c r="J19" s="54">
        <f>+J20</f>
        <v>31481781</v>
      </c>
      <c r="K19" s="54"/>
      <c r="L19" s="54"/>
      <c r="M19" s="181">
        <f>+M20</f>
        <v>31481781</v>
      </c>
      <c r="O19" s="178">
        <f t="shared" si="1"/>
        <v>0.86404246975306453</v>
      </c>
    </row>
    <row r="20" spans="1:15" ht="15.75" x14ac:dyDescent="0.25">
      <c r="A20" s="26">
        <v>204</v>
      </c>
      <c r="B20" s="27"/>
      <c r="C20" s="27" t="s">
        <v>49</v>
      </c>
      <c r="D20" s="28">
        <f>+D23+D25+D27+D37+D40+D21</f>
        <v>36435455.549999997</v>
      </c>
      <c r="E20" s="54">
        <f>+E23+E25+E27+E37+E40+E21</f>
        <v>0</v>
      </c>
      <c r="F20" s="182">
        <f t="shared" si="0"/>
        <v>36435455.549999997</v>
      </c>
      <c r="G20" s="180"/>
      <c r="H20" s="28"/>
      <c r="I20" s="28"/>
      <c r="J20" s="54">
        <f>+J23+J25+J27+J37+J40+J21</f>
        <v>31481781</v>
      </c>
      <c r="K20" s="28">
        <f>+K23+K25+K27+K37+K40</f>
        <v>0</v>
      </c>
      <c r="L20" s="28">
        <f>+L23+L25+L27+L37+L40</f>
        <v>0</v>
      </c>
      <c r="M20" s="181">
        <f>+M23+M25+M27+M37+M40+M21</f>
        <v>31481781</v>
      </c>
      <c r="O20" s="178">
        <f t="shared" si="1"/>
        <v>0.86404246975306453</v>
      </c>
    </row>
    <row r="21" spans="1:15" ht="15.75" x14ac:dyDescent="0.25">
      <c r="A21" s="26">
        <v>2045</v>
      </c>
      <c r="B21" s="27"/>
      <c r="C21" s="27" t="s">
        <v>52</v>
      </c>
      <c r="D21" s="28">
        <f>+D22</f>
        <v>5</v>
      </c>
      <c r="E21" s="54">
        <f>+E22</f>
        <v>0</v>
      </c>
      <c r="F21" s="182">
        <f t="shared" si="0"/>
        <v>5</v>
      </c>
      <c r="G21" s="180"/>
      <c r="H21" s="28"/>
      <c r="I21" s="28"/>
      <c r="J21" s="54">
        <f>+J22</f>
        <v>0</v>
      </c>
      <c r="K21" s="54"/>
      <c r="L21" s="54"/>
      <c r="M21" s="181">
        <f>+M22</f>
        <v>0</v>
      </c>
      <c r="O21" s="178"/>
    </row>
    <row r="22" spans="1:15" ht="31.5" x14ac:dyDescent="0.25">
      <c r="A22" s="26">
        <v>20456</v>
      </c>
      <c r="B22" s="27">
        <v>20</v>
      </c>
      <c r="C22" s="30" t="s">
        <v>148</v>
      </c>
      <c r="D22" s="28">
        <v>5</v>
      </c>
      <c r="E22" s="54">
        <v>0</v>
      </c>
      <c r="F22" s="28">
        <f t="shared" si="0"/>
        <v>5</v>
      </c>
      <c r="G22" s="180"/>
      <c r="H22" s="28"/>
      <c r="I22" s="28"/>
      <c r="J22" s="54">
        <v>0</v>
      </c>
      <c r="K22" s="54"/>
      <c r="L22" s="54"/>
      <c r="M22" s="181">
        <v>0</v>
      </c>
      <c r="O22" s="178"/>
    </row>
    <row r="23" spans="1:15" ht="15.75" x14ac:dyDescent="0.25">
      <c r="A23" s="26">
        <v>2046</v>
      </c>
      <c r="B23" s="27"/>
      <c r="C23" s="27" t="s">
        <v>58</v>
      </c>
      <c r="D23" s="28">
        <f>+D24</f>
        <v>5734721</v>
      </c>
      <c r="E23" s="54">
        <f>+E24</f>
        <v>0</v>
      </c>
      <c r="F23" s="182">
        <f t="shared" si="0"/>
        <v>5734721</v>
      </c>
      <c r="G23" s="180"/>
      <c r="H23" s="28"/>
      <c r="I23" s="28"/>
      <c r="J23" s="54">
        <f>+J24</f>
        <v>5341421</v>
      </c>
      <c r="K23" s="54"/>
      <c r="L23" s="54"/>
      <c r="M23" s="181">
        <f>+M24</f>
        <v>5341421</v>
      </c>
      <c r="O23" s="178"/>
    </row>
    <row r="24" spans="1:15" ht="15.75" x14ac:dyDescent="0.25">
      <c r="A24" s="26">
        <v>20462</v>
      </c>
      <c r="B24" s="27">
        <v>20</v>
      </c>
      <c r="C24" s="27" t="s">
        <v>59</v>
      </c>
      <c r="D24" s="28">
        <v>5734721</v>
      </c>
      <c r="E24" s="54">
        <v>0</v>
      </c>
      <c r="F24" s="28">
        <f t="shared" si="0"/>
        <v>5734721</v>
      </c>
      <c r="G24" s="180"/>
      <c r="H24" s="28"/>
      <c r="I24" s="28"/>
      <c r="J24" s="54">
        <v>5341421</v>
      </c>
      <c r="K24" s="54"/>
      <c r="L24" s="54"/>
      <c r="M24" s="181">
        <v>5341421</v>
      </c>
      <c r="O24" s="178"/>
    </row>
    <row r="25" spans="1:15" ht="15.75" x14ac:dyDescent="0.25">
      <c r="A25" s="26">
        <v>2047</v>
      </c>
      <c r="B25" s="27"/>
      <c r="C25" s="27" t="s">
        <v>61</v>
      </c>
      <c r="D25" s="28">
        <f>+D26</f>
        <v>6795</v>
      </c>
      <c r="E25" s="54">
        <f>+E26</f>
        <v>0</v>
      </c>
      <c r="F25" s="182">
        <f t="shared" si="0"/>
        <v>6795</v>
      </c>
      <c r="G25" s="180"/>
      <c r="H25" s="28"/>
      <c r="I25" s="28"/>
      <c r="J25" s="54">
        <f>+J26</f>
        <v>0</v>
      </c>
      <c r="K25" s="54"/>
      <c r="L25" s="54"/>
      <c r="M25" s="181">
        <f>+M26</f>
        <v>0</v>
      </c>
      <c r="O25" s="178"/>
    </row>
    <row r="26" spans="1:15" ht="15.75" x14ac:dyDescent="0.25">
      <c r="A26" s="26">
        <v>20476</v>
      </c>
      <c r="B26" s="27">
        <v>20</v>
      </c>
      <c r="C26" s="27" t="s">
        <v>62</v>
      </c>
      <c r="D26" s="28">
        <v>6795</v>
      </c>
      <c r="E26" s="54">
        <v>0</v>
      </c>
      <c r="F26" s="28">
        <f t="shared" si="0"/>
        <v>6795</v>
      </c>
      <c r="G26" s="180"/>
      <c r="H26" s="28"/>
      <c r="I26" s="28"/>
      <c r="J26" s="54">
        <v>0</v>
      </c>
      <c r="K26" s="54"/>
      <c r="L26" s="54"/>
      <c r="M26" s="181">
        <v>0</v>
      </c>
      <c r="O26" s="178"/>
    </row>
    <row r="27" spans="1:15" ht="15.75" x14ac:dyDescent="0.25">
      <c r="A27" s="26">
        <v>2048</v>
      </c>
      <c r="B27" s="27"/>
      <c r="C27" s="27" t="s">
        <v>63</v>
      </c>
      <c r="D27" s="28">
        <f>+D28+D29</f>
        <v>4595185</v>
      </c>
      <c r="E27" s="54">
        <f>+E29</f>
        <v>0</v>
      </c>
      <c r="F27" s="182">
        <f t="shared" si="0"/>
        <v>4595185</v>
      </c>
      <c r="G27" s="180"/>
      <c r="H27" s="28"/>
      <c r="I27" s="28"/>
      <c r="J27" s="54">
        <f>+J28+J29</f>
        <v>4595185</v>
      </c>
      <c r="K27" s="54">
        <v>0</v>
      </c>
      <c r="L27" s="54">
        <v>0</v>
      </c>
      <c r="M27" s="181">
        <f>+M28+M29</f>
        <v>4595185</v>
      </c>
      <c r="O27" s="178">
        <f t="shared" si="1"/>
        <v>1</v>
      </c>
    </row>
    <row r="28" spans="1:15" ht="15.75" x14ac:dyDescent="0.25">
      <c r="A28" s="26">
        <v>20481</v>
      </c>
      <c r="B28" s="27">
        <v>20</v>
      </c>
      <c r="C28" s="27" t="s">
        <v>152</v>
      </c>
      <c r="D28" s="28">
        <v>747770</v>
      </c>
      <c r="E28" s="54">
        <f>+E29</f>
        <v>0</v>
      </c>
      <c r="F28" s="28">
        <f>+D28-E28</f>
        <v>747770</v>
      </c>
      <c r="G28" s="183"/>
      <c r="H28" s="183"/>
      <c r="I28" s="183"/>
      <c r="J28" s="54">
        <v>747770</v>
      </c>
      <c r="K28" s="54"/>
      <c r="L28" s="54"/>
      <c r="M28" s="181">
        <v>747770</v>
      </c>
      <c r="O28" s="178"/>
    </row>
    <row r="29" spans="1:15" ht="15.75" x14ac:dyDescent="0.25">
      <c r="A29" s="26">
        <v>20486</v>
      </c>
      <c r="B29" s="27">
        <v>20</v>
      </c>
      <c r="C29" s="27" t="s">
        <v>214</v>
      </c>
      <c r="D29" s="28">
        <v>3847415</v>
      </c>
      <c r="E29" s="54">
        <f>+E30</f>
        <v>0</v>
      </c>
      <c r="F29" s="28">
        <f>+D29-E29</f>
        <v>3847415</v>
      </c>
      <c r="G29" s="183"/>
      <c r="H29" s="183"/>
      <c r="I29" s="183"/>
      <c r="J29" s="54">
        <v>3847415</v>
      </c>
      <c r="K29" s="54"/>
      <c r="L29" s="54"/>
      <c r="M29" s="181">
        <v>3847415</v>
      </c>
      <c r="O29" s="178">
        <f t="shared" si="1"/>
        <v>1</v>
      </c>
    </row>
    <row r="30" spans="1:15" ht="15.75" hidden="1" x14ac:dyDescent="0.25">
      <c r="A30" s="26">
        <v>2048</v>
      </c>
      <c r="B30" s="27">
        <v>20</v>
      </c>
      <c r="C30" s="27" t="s">
        <v>63</v>
      </c>
      <c r="D30" s="28">
        <v>6795</v>
      </c>
      <c r="E30" s="54">
        <v>0</v>
      </c>
      <c r="F30" s="28">
        <f>+D30-E30</f>
        <v>6795</v>
      </c>
      <c r="G30" s="180"/>
      <c r="H30" s="28"/>
      <c r="I30" s="28"/>
      <c r="J30" s="54">
        <f>+J35+J44+J46</f>
        <v>0</v>
      </c>
      <c r="K30" s="54"/>
      <c r="L30" s="54"/>
      <c r="M30" s="181">
        <f>+M35+M44+M46</f>
        <v>0</v>
      </c>
      <c r="O30" s="178">
        <f t="shared" si="1"/>
        <v>0</v>
      </c>
    </row>
    <row r="31" spans="1:15" ht="15.75" hidden="1" x14ac:dyDescent="0.25">
      <c r="A31" s="26">
        <v>20482</v>
      </c>
      <c r="B31" s="27">
        <v>20</v>
      </c>
      <c r="C31" s="27" t="s">
        <v>153</v>
      </c>
      <c r="D31" s="28">
        <v>0</v>
      </c>
      <c r="E31" s="54">
        <v>0</v>
      </c>
      <c r="F31" s="28">
        <f t="shared" si="0"/>
        <v>0</v>
      </c>
      <c r="G31" s="180"/>
      <c r="H31" s="180"/>
      <c r="I31" s="28"/>
      <c r="J31" s="54">
        <v>0</v>
      </c>
      <c r="K31" s="54">
        <v>0</v>
      </c>
      <c r="L31" s="54">
        <v>0</v>
      </c>
      <c r="M31" s="181">
        <v>0</v>
      </c>
      <c r="O31" s="178" t="e">
        <f t="shared" si="1"/>
        <v>#DIV/0!</v>
      </c>
    </row>
    <row r="32" spans="1:15" ht="15.75" hidden="1" x14ac:dyDescent="0.25">
      <c r="A32" s="26">
        <v>20486</v>
      </c>
      <c r="B32" s="27">
        <v>20</v>
      </c>
      <c r="C32" s="27" t="s">
        <v>214</v>
      </c>
      <c r="D32" s="28">
        <v>0</v>
      </c>
      <c r="E32" s="54">
        <v>0</v>
      </c>
      <c r="F32" s="28">
        <f t="shared" si="0"/>
        <v>0</v>
      </c>
      <c r="G32" s="180"/>
      <c r="H32" s="180"/>
      <c r="I32" s="28"/>
      <c r="J32" s="54">
        <v>0</v>
      </c>
      <c r="K32" s="54">
        <v>0</v>
      </c>
      <c r="L32" s="54">
        <v>0</v>
      </c>
      <c r="M32" s="181">
        <v>0</v>
      </c>
      <c r="O32" s="178" t="e">
        <f t="shared" si="1"/>
        <v>#DIV/0!</v>
      </c>
    </row>
    <row r="33" spans="1:15" ht="15.75" hidden="1" x14ac:dyDescent="0.25">
      <c r="A33" s="26">
        <v>2049</v>
      </c>
      <c r="B33" s="27">
        <v>20</v>
      </c>
      <c r="C33" s="30" t="s">
        <v>65</v>
      </c>
      <c r="D33" s="28">
        <v>0</v>
      </c>
      <c r="E33" s="54">
        <v>0</v>
      </c>
      <c r="F33" s="28">
        <f t="shared" si="0"/>
        <v>0</v>
      </c>
      <c r="G33" s="180"/>
      <c r="H33" s="180"/>
      <c r="I33" s="28"/>
      <c r="J33" s="54">
        <v>0</v>
      </c>
      <c r="K33" s="54">
        <v>0</v>
      </c>
      <c r="L33" s="54">
        <v>0</v>
      </c>
      <c r="M33" s="181">
        <v>0</v>
      </c>
      <c r="O33" s="178" t="e">
        <f t="shared" si="1"/>
        <v>#DIV/0!</v>
      </c>
    </row>
    <row r="34" spans="1:15" ht="15.75" hidden="1" x14ac:dyDescent="0.25">
      <c r="A34" s="26">
        <v>204911</v>
      </c>
      <c r="B34" s="27">
        <v>20</v>
      </c>
      <c r="C34" s="30" t="s">
        <v>156</v>
      </c>
      <c r="D34" s="28">
        <v>0</v>
      </c>
      <c r="E34" s="54">
        <v>0</v>
      </c>
      <c r="F34" s="28">
        <f t="shared" si="0"/>
        <v>0</v>
      </c>
      <c r="G34" s="180"/>
      <c r="H34" s="180"/>
      <c r="I34" s="28"/>
      <c r="J34" s="54">
        <v>0</v>
      </c>
      <c r="K34" s="54">
        <v>0</v>
      </c>
      <c r="L34" s="54">
        <v>0</v>
      </c>
      <c r="M34" s="181">
        <v>0</v>
      </c>
      <c r="O34" s="178" t="e">
        <f t="shared" si="1"/>
        <v>#DIV/0!</v>
      </c>
    </row>
    <row r="35" spans="1:15" ht="15.75" hidden="1" x14ac:dyDescent="0.25">
      <c r="A35" s="26">
        <v>20410</v>
      </c>
      <c r="B35" s="27">
        <v>20</v>
      </c>
      <c r="C35" s="30" t="s">
        <v>158</v>
      </c>
      <c r="D35" s="28">
        <v>0</v>
      </c>
      <c r="E35" s="54">
        <v>0</v>
      </c>
      <c r="F35" s="28">
        <f t="shared" si="0"/>
        <v>0</v>
      </c>
      <c r="G35" s="180"/>
      <c r="H35" s="180"/>
      <c r="I35" s="28"/>
      <c r="J35" s="54">
        <v>0</v>
      </c>
      <c r="K35" s="54">
        <v>0</v>
      </c>
      <c r="L35" s="54">
        <v>0</v>
      </c>
      <c r="M35" s="181">
        <v>0</v>
      </c>
      <c r="O35" s="178" t="e">
        <f t="shared" si="1"/>
        <v>#DIV/0!</v>
      </c>
    </row>
    <row r="36" spans="1:15" ht="15.75" hidden="1" x14ac:dyDescent="0.25">
      <c r="A36" s="26">
        <v>204102</v>
      </c>
      <c r="B36" s="27">
        <v>20</v>
      </c>
      <c r="C36" s="30" t="s">
        <v>159</v>
      </c>
      <c r="D36" s="28">
        <v>0</v>
      </c>
      <c r="E36" s="54">
        <v>0</v>
      </c>
      <c r="F36" s="28">
        <f t="shared" si="0"/>
        <v>0</v>
      </c>
      <c r="G36" s="180"/>
      <c r="H36" s="180"/>
      <c r="I36" s="28"/>
      <c r="J36" s="54">
        <v>0</v>
      </c>
      <c r="K36" s="54">
        <v>0</v>
      </c>
      <c r="L36" s="54">
        <v>0</v>
      </c>
      <c r="M36" s="181">
        <v>0</v>
      </c>
      <c r="O36" s="178" t="e">
        <f t="shared" si="1"/>
        <v>#DIV/0!</v>
      </c>
    </row>
    <row r="37" spans="1:15" ht="15.75" x14ac:dyDescent="0.25">
      <c r="A37" s="26">
        <v>20411</v>
      </c>
      <c r="B37" s="27"/>
      <c r="C37" s="30" t="s">
        <v>160</v>
      </c>
      <c r="D37" s="180">
        <f>+D39</f>
        <v>4553485</v>
      </c>
      <c r="E37" s="54">
        <f>+E39</f>
        <v>0</v>
      </c>
      <c r="F37" s="28">
        <f>+D37-E37</f>
        <v>4553485</v>
      </c>
      <c r="G37" s="180"/>
      <c r="H37" s="180"/>
      <c r="I37" s="28"/>
      <c r="J37" s="54">
        <f>+J39</f>
        <v>0</v>
      </c>
      <c r="K37" s="54">
        <v>0</v>
      </c>
      <c r="L37" s="54">
        <v>0</v>
      </c>
      <c r="M37" s="181">
        <f>+M39</f>
        <v>0</v>
      </c>
      <c r="O37" s="178">
        <f t="shared" si="1"/>
        <v>0</v>
      </c>
    </row>
    <row r="38" spans="1:15" ht="15.75" hidden="1" x14ac:dyDescent="0.25">
      <c r="A38" s="26">
        <v>204111</v>
      </c>
      <c r="B38" s="27">
        <v>20</v>
      </c>
      <c r="C38" s="30" t="s">
        <v>161</v>
      </c>
      <c r="D38" s="180">
        <v>0</v>
      </c>
      <c r="E38" s="54">
        <v>0</v>
      </c>
      <c r="F38" s="28">
        <f t="shared" si="0"/>
        <v>0</v>
      </c>
      <c r="G38" s="180"/>
      <c r="H38" s="180"/>
      <c r="I38" s="28"/>
      <c r="J38" s="54">
        <v>0</v>
      </c>
      <c r="K38" s="54">
        <v>0</v>
      </c>
      <c r="L38" s="54">
        <v>0</v>
      </c>
      <c r="M38" s="181">
        <v>0</v>
      </c>
      <c r="O38" s="178" t="e">
        <f t="shared" si="1"/>
        <v>#DIV/0!</v>
      </c>
    </row>
    <row r="39" spans="1:15" ht="15.75" x14ac:dyDescent="0.25">
      <c r="A39" s="26">
        <v>204111</v>
      </c>
      <c r="B39" s="27">
        <v>20</v>
      </c>
      <c r="C39" s="30" t="s">
        <v>161</v>
      </c>
      <c r="D39" s="180">
        <v>4553485</v>
      </c>
      <c r="E39" s="54">
        <v>0</v>
      </c>
      <c r="F39" s="28">
        <f t="shared" si="0"/>
        <v>4553485</v>
      </c>
      <c r="G39" s="180"/>
      <c r="H39" s="180"/>
      <c r="I39" s="28"/>
      <c r="J39" s="54">
        <v>0</v>
      </c>
      <c r="K39" s="54"/>
      <c r="L39" s="54"/>
      <c r="M39" s="181">
        <v>0</v>
      </c>
      <c r="O39" s="178">
        <f t="shared" si="1"/>
        <v>0</v>
      </c>
    </row>
    <row r="40" spans="1:15" ht="15.75" x14ac:dyDescent="0.25">
      <c r="A40" s="26">
        <v>20441</v>
      </c>
      <c r="B40" s="27"/>
      <c r="C40" s="30" t="s">
        <v>70</v>
      </c>
      <c r="D40" s="180">
        <f>+D41</f>
        <v>21545264.550000001</v>
      </c>
      <c r="E40" s="54">
        <f>+E41</f>
        <v>0</v>
      </c>
      <c r="F40" s="28">
        <f>+D40-E40</f>
        <v>21545264.550000001</v>
      </c>
      <c r="G40" s="180"/>
      <c r="H40" s="180"/>
      <c r="I40" s="28"/>
      <c r="J40" s="54">
        <f>+J41</f>
        <v>21545175</v>
      </c>
      <c r="K40" s="54">
        <v>0</v>
      </c>
      <c r="L40" s="54">
        <v>0</v>
      </c>
      <c r="M40" s="181">
        <f>+M41</f>
        <v>21545175</v>
      </c>
      <c r="O40" s="178">
        <f t="shared" si="1"/>
        <v>0.99999584363423377</v>
      </c>
    </row>
    <row r="41" spans="1:15" ht="15.75" x14ac:dyDescent="0.25">
      <c r="A41" s="26">
        <v>2044113</v>
      </c>
      <c r="B41" s="27">
        <v>20</v>
      </c>
      <c r="C41" s="30" t="s">
        <v>70</v>
      </c>
      <c r="D41" s="180">
        <v>21545264.550000001</v>
      </c>
      <c r="E41" s="54">
        <v>0</v>
      </c>
      <c r="F41" s="28">
        <f t="shared" si="0"/>
        <v>21545264.550000001</v>
      </c>
      <c r="G41" s="180"/>
      <c r="H41" s="180"/>
      <c r="I41" s="28"/>
      <c r="J41" s="54">
        <v>21545175</v>
      </c>
      <c r="K41" s="54"/>
      <c r="L41" s="54"/>
      <c r="M41" s="181">
        <v>21545175</v>
      </c>
      <c r="O41" s="178">
        <f t="shared" si="1"/>
        <v>0.99999584363423377</v>
      </c>
    </row>
    <row r="42" spans="1:15" ht="15.75" hidden="1" x14ac:dyDescent="0.25">
      <c r="A42" s="26">
        <v>204215</v>
      </c>
      <c r="B42" s="27">
        <v>20</v>
      </c>
      <c r="C42" s="30" t="s">
        <v>165</v>
      </c>
      <c r="D42" s="180">
        <v>0</v>
      </c>
      <c r="E42" s="54">
        <v>0</v>
      </c>
      <c r="F42" s="28">
        <f t="shared" si="0"/>
        <v>0</v>
      </c>
      <c r="G42" s="180"/>
      <c r="H42" s="180"/>
      <c r="I42" s="28"/>
      <c r="J42" s="54">
        <v>0</v>
      </c>
      <c r="K42" s="54">
        <v>0</v>
      </c>
      <c r="L42" s="54">
        <v>0</v>
      </c>
      <c r="M42" s="181">
        <v>0</v>
      </c>
      <c r="O42" s="178" t="e">
        <f t="shared" si="1"/>
        <v>#DIV/0!</v>
      </c>
    </row>
    <row r="43" spans="1:15" ht="15.75" x14ac:dyDescent="0.25">
      <c r="A43" s="26">
        <v>3</v>
      </c>
      <c r="B43" s="27"/>
      <c r="C43" s="30" t="s">
        <v>71</v>
      </c>
      <c r="D43" s="180">
        <f>+D44</f>
        <v>349858420</v>
      </c>
      <c r="E43" s="54">
        <f>+E44</f>
        <v>0</v>
      </c>
      <c r="F43" s="180">
        <f t="shared" si="0"/>
        <v>349858420</v>
      </c>
      <c r="G43" s="180"/>
      <c r="H43" s="180"/>
      <c r="I43" s="28"/>
      <c r="J43" s="54">
        <f>+J44</f>
        <v>0</v>
      </c>
      <c r="K43" s="54">
        <v>0</v>
      </c>
      <c r="L43" s="54">
        <v>0</v>
      </c>
      <c r="M43" s="181">
        <f>+M44</f>
        <v>0</v>
      </c>
      <c r="O43" s="178">
        <f t="shared" si="1"/>
        <v>0</v>
      </c>
    </row>
    <row r="44" spans="1:15" ht="15.75" x14ac:dyDescent="0.25">
      <c r="A44" s="26">
        <v>36</v>
      </c>
      <c r="B44" s="27"/>
      <c r="C44" s="30" t="s">
        <v>72</v>
      </c>
      <c r="D44" s="180">
        <f>+D45</f>
        <v>349858420</v>
      </c>
      <c r="E44" s="54">
        <f>+E45</f>
        <v>0</v>
      </c>
      <c r="F44" s="28">
        <f t="shared" si="0"/>
        <v>349858420</v>
      </c>
      <c r="G44" s="180"/>
      <c r="H44" s="180"/>
      <c r="I44" s="28"/>
      <c r="J44" s="54">
        <f>+J45</f>
        <v>0</v>
      </c>
      <c r="K44" s="54">
        <v>0</v>
      </c>
      <c r="L44" s="54">
        <v>0</v>
      </c>
      <c r="M44" s="181">
        <f>+M45</f>
        <v>0</v>
      </c>
      <c r="O44" s="178">
        <f t="shared" si="1"/>
        <v>0</v>
      </c>
    </row>
    <row r="45" spans="1:15" ht="15.75" x14ac:dyDescent="0.25">
      <c r="A45" s="26">
        <v>361</v>
      </c>
      <c r="B45" s="27"/>
      <c r="C45" s="30" t="s">
        <v>73</v>
      </c>
      <c r="D45" s="180">
        <f>+D46+D47</f>
        <v>349858420</v>
      </c>
      <c r="E45" s="54">
        <f>+E46+E47</f>
        <v>0</v>
      </c>
      <c r="F45" s="28">
        <f t="shared" si="0"/>
        <v>349858420</v>
      </c>
      <c r="G45" s="180"/>
      <c r="H45" s="180"/>
      <c r="I45" s="28"/>
      <c r="J45" s="54">
        <f>+J46+J47</f>
        <v>0</v>
      </c>
      <c r="K45" s="54">
        <v>0</v>
      </c>
      <c r="L45" s="54">
        <v>0</v>
      </c>
      <c r="M45" s="181">
        <f>+M46+M47</f>
        <v>0</v>
      </c>
      <c r="O45" s="178">
        <f t="shared" si="1"/>
        <v>0</v>
      </c>
    </row>
    <row r="46" spans="1:15" ht="15.75" x14ac:dyDescent="0.25">
      <c r="A46" s="26">
        <v>36112</v>
      </c>
      <c r="B46" s="27">
        <v>10</v>
      </c>
      <c r="C46" s="30" t="s">
        <v>170</v>
      </c>
      <c r="D46" s="180">
        <v>1294836</v>
      </c>
      <c r="E46" s="54">
        <v>0</v>
      </c>
      <c r="F46" s="28">
        <f t="shared" si="0"/>
        <v>1294836</v>
      </c>
      <c r="G46" s="180"/>
      <c r="H46" s="180"/>
      <c r="I46" s="28"/>
      <c r="J46" s="54">
        <v>0</v>
      </c>
      <c r="K46" s="54"/>
      <c r="L46" s="54"/>
      <c r="M46" s="181">
        <v>0</v>
      </c>
      <c r="O46" s="178">
        <f t="shared" si="1"/>
        <v>0</v>
      </c>
    </row>
    <row r="47" spans="1:15" ht="33.75" customHeight="1" thickBot="1" x14ac:dyDescent="0.3">
      <c r="A47" s="26">
        <v>36112</v>
      </c>
      <c r="B47" s="27">
        <v>20</v>
      </c>
      <c r="C47" s="30" t="s">
        <v>170</v>
      </c>
      <c r="D47" s="180">
        <v>348563584</v>
      </c>
      <c r="E47" s="54">
        <v>0</v>
      </c>
      <c r="F47" s="28">
        <f t="shared" si="0"/>
        <v>348563584</v>
      </c>
      <c r="G47" s="180"/>
      <c r="H47" s="180"/>
      <c r="I47" s="28"/>
      <c r="J47" s="54">
        <v>0</v>
      </c>
      <c r="K47" s="54"/>
      <c r="L47" s="54"/>
      <c r="M47" s="181">
        <v>0</v>
      </c>
      <c r="O47" s="178"/>
    </row>
    <row r="48" spans="1:15" ht="16.5" thickBot="1" x14ac:dyDescent="0.3">
      <c r="A48" s="184" t="s">
        <v>75</v>
      </c>
      <c r="B48" s="108"/>
      <c r="C48" s="148" t="s">
        <v>76</v>
      </c>
      <c r="D48" s="185">
        <f>+D49+D68+D71+D76</f>
        <v>11880326999.389999</v>
      </c>
      <c r="E48" s="186">
        <f>+E49+E68+E71+E76</f>
        <v>2257796</v>
      </c>
      <c r="F48" s="185">
        <f>+D48-E48</f>
        <v>11878069203.389999</v>
      </c>
      <c r="G48" s="185"/>
      <c r="H48" s="185"/>
      <c r="I48" s="109"/>
      <c r="J48" s="186">
        <f>+J49+J68+J71+J76</f>
        <v>2557958329.3899999</v>
      </c>
      <c r="K48" s="186">
        <f>+K49+K68+K71+K76</f>
        <v>0</v>
      </c>
      <c r="L48" s="186">
        <f>+L49+L68+L71+L76</f>
        <v>0</v>
      </c>
      <c r="M48" s="187">
        <f>+M49+M68+M71+M76</f>
        <v>2557958329.3899999</v>
      </c>
      <c r="O48" s="178">
        <f t="shared" ref="O48:O54" si="2">+M48/F48</f>
        <v>0.21535135766509586</v>
      </c>
    </row>
    <row r="49" spans="1:15" ht="34.5" customHeight="1" x14ac:dyDescent="0.25">
      <c r="A49" s="21">
        <v>113</v>
      </c>
      <c r="B49" s="22"/>
      <c r="C49" s="78" t="s">
        <v>77</v>
      </c>
      <c r="D49" s="188">
        <f>+D53+D55</f>
        <v>747261599</v>
      </c>
      <c r="E49" s="24">
        <f>+E53+E55</f>
        <v>0</v>
      </c>
      <c r="F49" s="23">
        <f>+D49-E49</f>
        <v>747261599</v>
      </c>
      <c r="G49" s="188"/>
      <c r="H49" s="188"/>
      <c r="I49" s="23"/>
      <c r="J49" s="24">
        <f>+J53+J55</f>
        <v>24650000</v>
      </c>
      <c r="K49" s="24">
        <v>0</v>
      </c>
      <c r="L49" s="24">
        <v>0</v>
      </c>
      <c r="M49" s="189">
        <f>+M53+M55</f>
        <v>24650000</v>
      </c>
      <c r="O49" s="178">
        <f t="shared" si="2"/>
        <v>3.2987109243920884E-2</v>
      </c>
    </row>
    <row r="50" spans="1:15" ht="15" hidden="1" customHeight="1" x14ac:dyDescent="0.25">
      <c r="A50" s="26">
        <v>113601</v>
      </c>
      <c r="B50" s="27">
        <v>11</v>
      </c>
      <c r="C50" s="30" t="s">
        <v>85</v>
      </c>
      <c r="D50" s="180">
        <v>0</v>
      </c>
      <c r="E50" s="54">
        <v>0</v>
      </c>
      <c r="F50" s="28">
        <f>+D50-E50</f>
        <v>0</v>
      </c>
      <c r="G50" s="180"/>
      <c r="H50" s="180"/>
      <c r="I50" s="28"/>
      <c r="J50" s="54">
        <v>0</v>
      </c>
      <c r="K50" s="54">
        <v>0</v>
      </c>
      <c r="L50" s="54">
        <v>0</v>
      </c>
      <c r="M50" s="181">
        <v>0</v>
      </c>
      <c r="O50" s="178" t="e">
        <f t="shared" si="2"/>
        <v>#DIV/0!</v>
      </c>
    </row>
    <row r="51" spans="1:15" ht="15" hidden="1" customHeight="1" x14ac:dyDescent="0.25">
      <c r="A51" s="26">
        <v>113601</v>
      </c>
      <c r="B51" s="27">
        <v>21</v>
      </c>
      <c r="C51" s="30" t="s">
        <v>85</v>
      </c>
      <c r="D51" s="180">
        <v>0</v>
      </c>
      <c r="E51" s="54"/>
      <c r="F51" s="28"/>
      <c r="G51" s="180"/>
      <c r="H51" s="180"/>
      <c r="I51" s="28"/>
      <c r="J51" s="54">
        <v>0</v>
      </c>
      <c r="K51" s="54"/>
      <c r="L51" s="54"/>
      <c r="M51" s="181">
        <v>0</v>
      </c>
      <c r="O51" s="178" t="e">
        <f t="shared" si="2"/>
        <v>#DIV/0!</v>
      </c>
    </row>
    <row r="52" spans="1:15" ht="35.25" hidden="1" customHeight="1" x14ac:dyDescent="0.25">
      <c r="A52" s="26">
        <v>1136016</v>
      </c>
      <c r="B52" s="27">
        <v>10</v>
      </c>
      <c r="C52" s="30" t="s">
        <v>215</v>
      </c>
      <c r="D52" s="180">
        <v>0</v>
      </c>
      <c r="E52" s="54">
        <v>0</v>
      </c>
      <c r="F52" s="28">
        <f>+D52-E52</f>
        <v>0</v>
      </c>
      <c r="G52" s="180"/>
      <c r="H52" s="180"/>
      <c r="I52" s="28"/>
      <c r="J52" s="54">
        <v>0</v>
      </c>
      <c r="K52" s="54">
        <v>0</v>
      </c>
      <c r="L52" s="54">
        <v>0</v>
      </c>
      <c r="M52" s="181">
        <v>0</v>
      </c>
      <c r="O52" s="178" t="e">
        <f t="shared" si="2"/>
        <v>#DIV/0!</v>
      </c>
    </row>
    <row r="53" spans="1:15" ht="15" customHeight="1" x14ac:dyDescent="0.25">
      <c r="A53" s="26">
        <v>113605</v>
      </c>
      <c r="B53" s="27"/>
      <c r="C53" s="30" t="s">
        <v>216</v>
      </c>
      <c r="D53" s="180">
        <f>+D54</f>
        <v>722611599</v>
      </c>
      <c r="E53" s="54">
        <f>+E54</f>
        <v>0</v>
      </c>
      <c r="F53" s="28">
        <f>+D53-E53</f>
        <v>722611599</v>
      </c>
      <c r="G53" s="180"/>
      <c r="H53" s="180"/>
      <c r="I53" s="28"/>
      <c r="J53" s="54">
        <f>+J54</f>
        <v>0</v>
      </c>
      <c r="K53" s="54">
        <v>0</v>
      </c>
      <c r="L53" s="54">
        <v>0</v>
      </c>
      <c r="M53" s="181">
        <f>+M54</f>
        <v>0</v>
      </c>
      <c r="O53" s="178">
        <f t="shared" si="2"/>
        <v>0</v>
      </c>
    </row>
    <row r="54" spans="1:15" ht="45" customHeight="1" x14ac:dyDescent="0.25">
      <c r="A54" s="26">
        <v>1136057</v>
      </c>
      <c r="B54" s="27">
        <v>20</v>
      </c>
      <c r="C54" s="30" t="s">
        <v>89</v>
      </c>
      <c r="D54" s="180">
        <v>722611599</v>
      </c>
      <c r="E54" s="54">
        <v>0</v>
      </c>
      <c r="F54" s="28">
        <f>+D54-E54</f>
        <v>722611599</v>
      </c>
      <c r="G54" s="180"/>
      <c r="H54" s="180"/>
      <c r="I54" s="28"/>
      <c r="J54" s="54">
        <v>0</v>
      </c>
      <c r="K54" s="54">
        <v>0</v>
      </c>
      <c r="L54" s="54">
        <v>0</v>
      </c>
      <c r="M54" s="181">
        <v>0</v>
      </c>
      <c r="O54" s="178">
        <f t="shared" si="2"/>
        <v>0</v>
      </c>
    </row>
    <row r="55" spans="1:15" ht="33" customHeight="1" x14ac:dyDescent="0.25">
      <c r="A55" s="26">
        <v>113607</v>
      </c>
      <c r="B55" s="27"/>
      <c r="C55" s="30" t="s">
        <v>90</v>
      </c>
      <c r="D55" s="180">
        <f>+D56</f>
        <v>24650000</v>
      </c>
      <c r="E55" s="54">
        <f>+E56</f>
        <v>0</v>
      </c>
      <c r="F55" s="28">
        <f>+D55-E55</f>
        <v>24650000</v>
      </c>
      <c r="G55" s="180"/>
      <c r="H55" s="180"/>
      <c r="I55" s="28"/>
      <c r="J55" s="54">
        <f>+J56</f>
        <v>24650000</v>
      </c>
      <c r="K55" s="54">
        <v>0</v>
      </c>
      <c r="L55" s="54">
        <v>0</v>
      </c>
      <c r="M55" s="181">
        <f>+M56</f>
        <v>24650000</v>
      </c>
      <c r="O55" s="178"/>
    </row>
    <row r="56" spans="1:15" ht="45" customHeight="1" thickBot="1" x14ac:dyDescent="0.3">
      <c r="A56" s="32">
        <v>1136071</v>
      </c>
      <c r="B56" s="33">
        <v>20</v>
      </c>
      <c r="C56" s="73" t="s">
        <v>91</v>
      </c>
      <c r="D56" s="34">
        <v>24650000</v>
      </c>
      <c r="E56" s="35">
        <v>0</v>
      </c>
      <c r="F56" s="36">
        <f>+D56-E56</f>
        <v>24650000</v>
      </c>
      <c r="G56" s="34"/>
      <c r="H56" s="34"/>
      <c r="I56" s="36"/>
      <c r="J56" s="35">
        <v>24650000</v>
      </c>
      <c r="K56" s="35">
        <v>0</v>
      </c>
      <c r="L56" s="35">
        <v>0</v>
      </c>
      <c r="M56" s="190">
        <v>24650000</v>
      </c>
      <c r="O56" s="178"/>
    </row>
    <row r="57" spans="1:15" ht="22.5" customHeight="1" x14ac:dyDescent="0.25">
      <c r="A57" s="38"/>
      <c r="B57" s="39"/>
      <c r="C57" s="75"/>
      <c r="D57" s="40"/>
      <c r="E57" s="191"/>
      <c r="F57" s="42"/>
      <c r="G57" s="40"/>
      <c r="H57" s="40"/>
      <c r="I57" s="42"/>
      <c r="J57" s="42"/>
      <c r="K57" s="42"/>
      <c r="L57" s="42"/>
      <c r="M57" s="42"/>
      <c r="O57" s="178"/>
    </row>
    <row r="58" spans="1:15" ht="12.75" customHeight="1" thickBot="1" x14ac:dyDescent="0.3">
      <c r="A58" s="58"/>
      <c r="C58" s="57"/>
      <c r="D58" s="192"/>
      <c r="E58" s="4"/>
      <c r="F58" s="59"/>
      <c r="G58" s="192"/>
      <c r="H58" s="192"/>
      <c r="I58" s="59"/>
      <c r="J58" s="59"/>
      <c r="K58" s="59"/>
      <c r="L58" s="59"/>
      <c r="M58" s="59"/>
      <c r="O58" s="178"/>
    </row>
    <row r="59" spans="1:15" x14ac:dyDescent="0.25">
      <c r="A59" s="416" t="s">
        <v>1</v>
      </c>
      <c r="B59" s="417"/>
      <c r="C59" s="417"/>
      <c r="D59" s="417"/>
      <c r="E59" s="417"/>
      <c r="F59" s="417"/>
      <c r="G59" s="417"/>
      <c r="H59" s="417"/>
      <c r="I59" s="417"/>
      <c r="J59" s="417"/>
      <c r="K59" s="417"/>
      <c r="L59" s="417"/>
      <c r="M59" s="418"/>
    </row>
    <row r="60" spans="1:15" x14ac:dyDescent="0.25">
      <c r="A60" s="419" t="s">
        <v>203</v>
      </c>
      <c r="B60" s="420"/>
      <c r="C60" s="420"/>
      <c r="D60" s="420"/>
      <c r="E60" s="420"/>
      <c r="F60" s="420"/>
      <c r="G60" s="420"/>
      <c r="H60" s="420"/>
      <c r="I60" s="420"/>
      <c r="J60" s="420"/>
      <c r="K60" s="420"/>
      <c r="L60" s="420"/>
      <c r="M60" s="421"/>
    </row>
    <row r="61" spans="1:15" ht="3" customHeight="1" x14ac:dyDescent="0.25">
      <c r="A61" s="2"/>
      <c r="M61" s="5"/>
    </row>
    <row r="62" spans="1:15" ht="13.5" customHeight="1" x14ac:dyDescent="0.25">
      <c r="A62" s="6" t="s">
        <v>0</v>
      </c>
      <c r="D62" s="193"/>
      <c r="M62" s="5"/>
    </row>
    <row r="63" spans="1:15" ht="2.25" customHeight="1" x14ac:dyDescent="0.25">
      <c r="A63" s="2"/>
      <c r="M63" s="7"/>
    </row>
    <row r="64" spans="1:15" ht="18.75" customHeight="1" x14ac:dyDescent="0.25">
      <c r="A64" s="2" t="s">
        <v>3</v>
      </c>
      <c r="C64" s="1" t="s">
        <v>4</v>
      </c>
      <c r="F64" s="3" t="str">
        <f>F8</f>
        <v>MES:</v>
      </c>
      <c r="J64" s="3" t="str">
        <f>J8</f>
        <v>ABRIL</v>
      </c>
      <c r="K64" s="1"/>
      <c r="M64" s="5" t="str">
        <f>M8</f>
        <v>VIGENCIA: 2017</v>
      </c>
    </row>
    <row r="65" spans="1:16" ht="4.5" customHeight="1" thickBot="1" x14ac:dyDescent="0.3">
      <c r="A65" s="103"/>
      <c r="B65" s="62"/>
      <c r="C65" s="62"/>
      <c r="D65" s="62"/>
      <c r="E65" s="169"/>
      <c r="F65" s="63"/>
      <c r="G65" s="63"/>
      <c r="H65" s="63"/>
      <c r="I65" s="63"/>
      <c r="J65" s="63"/>
      <c r="K65" s="63"/>
      <c r="L65" s="63"/>
      <c r="M65" s="65"/>
    </row>
    <row r="66" spans="1:16" ht="14.25" customHeight="1" thickBot="1" x14ac:dyDescent="0.3">
      <c r="A66" s="428"/>
      <c r="B66" s="429"/>
      <c r="C66" s="429"/>
      <c r="D66" s="429"/>
      <c r="E66" s="429"/>
      <c r="F66" s="429"/>
      <c r="G66" s="429"/>
      <c r="H66" s="429"/>
      <c r="I66" s="429"/>
      <c r="J66" s="429"/>
      <c r="K66" s="429"/>
      <c r="L66" s="429"/>
      <c r="M66" s="430"/>
    </row>
    <row r="67" spans="1:16" ht="66" customHeight="1" thickBot="1" x14ac:dyDescent="0.3">
      <c r="A67" s="170" t="s">
        <v>205</v>
      </c>
      <c r="B67" s="171"/>
      <c r="C67" s="171" t="s">
        <v>206</v>
      </c>
      <c r="D67" s="172" t="s">
        <v>207</v>
      </c>
      <c r="E67" s="173" t="s">
        <v>208</v>
      </c>
      <c r="F67" s="172" t="s">
        <v>209</v>
      </c>
      <c r="G67" s="172"/>
      <c r="H67" s="172"/>
      <c r="I67" s="172"/>
      <c r="J67" s="172" t="s">
        <v>210</v>
      </c>
      <c r="K67" s="172" t="s">
        <v>211</v>
      </c>
      <c r="L67" s="172" t="s">
        <v>212</v>
      </c>
      <c r="M67" s="174" t="s">
        <v>213</v>
      </c>
    </row>
    <row r="68" spans="1:16" s="57" customFormat="1" ht="33" customHeight="1" x14ac:dyDescent="0.25">
      <c r="A68" s="77">
        <v>223</v>
      </c>
      <c r="B68" s="78"/>
      <c r="C68" s="78" t="s">
        <v>92</v>
      </c>
      <c r="D68" s="194">
        <f>+D69</f>
        <v>62818700.390000001</v>
      </c>
      <c r="E68" s="24">
        <f>+E69</f>
        <v>0</v>
      </c>
      <c r="F68" s="23">
        <f t="shared" ref="F68:F75" si="3">+D68-E68</f>
        <v>62818700.390000001</v>
      </c>
      <c r="G68" s="194"/>
      <c r="H68" s="194"/>
      <c r="I68" s="195"/>
      <c r="J68" s="23">
        <f>+J69</f>
        <v>62818700.390000001</v>
      </c>
      <c r="K68" s="23"/>
      <c r="L68" s="23"/>
      <c r="M68" s="25">
        <f>+M69</f>
        <v>62818700.390000001</v>
      </c>
      <c r="O68" s="178">
        <f t="shared" ref="O68:O75" si="4">+M68/F68</f>
        <v>1</v>
      </c>
    </row>
    <row r="69" spans="1:16" s="57" customFormat="1" ht="23.25" customHeight="1" x14ac:dyDescent="0.25">
      <c r="A69" s="55">
        <v>223600</v>
      </c>
      <c r="B69" s="30"/>
      <c r="C69" s="30" t="s">
        <v>78</v>
      </c>
      <c r="D69" s="196">
        <f>+D70</f>
        <v>62818700.390000001</v>
      </c>
      <c r="E69" s="54">
        <f>+E70</f>
        <v>0</v>
      </c>
      <c r="F69" s="28">
        <f t="shared" si="3"/>
        <v>62818700.390000001</v>
      </c>
      <c r="G69" s="196"/>
      <c r="H69" s="196"/>
      <c r="I69" s="56"/>
      <c r="J69" s="28">
        <f>+J70</f>
        <v>62818700.390000001</v>
      </c>
      <c r="K69" s="28"/>
      <c r="L69" s="28"/>
      <c r="M69" s="29">
        <f>+M70</f>
        <v>62818700.390000001</v>
      </c>
      <c r="O69" s="178">
        <f t="shared" si="4"/>
        <v>1</v>
      </c>
    </row>
    <row r="70" spans="1:16" s="57" customFormat="1" ht="62.25" customHeight="1" x14ac:dyDescent="0.25">
      <c r="A70" s="55">
        <v>2236001</v>
      </c>
      <c r="B70" s="30">
        <v>20</v>
      </c>
      <c r="C70" s="30" t="s">
        <v>93</v>
      </c>
      <c r="D70" s="196">
        <v>62818700.390000001</v>
      </c>
      <c r="E70" s="54">
        <v>0</v>
      </c>
      <c r="F70" s="28">
        <f t="shared" si="3"/>
        <v>62818700.390000001</v>
      </c>
      <c r="G70" s="196"/>
      <c r="H70" s="196"/>
      <c r="I70" s="56"/>
      <c r="J70" s="28">
        <v>62818700.390000001</v>
      </c>
      <c r="K70" s="28"/>
      <c r="L70" s="28"/>
      <c r="M70" s="29">
        <v>62818700.390000001</v>
      </c>
      <c r="O70" s="178">
        <f t="shared" si="4"/>
        <v>1</v>
      </c>
    </row>
    <row r="71" spans="1:16" s="57" customFormat="1" ht="57.75" customHeight="1" x14ac:dyDescent="0.25">
      <c r="A71" s="55">
        <v>520</v>
      </c>
      <c r="B71" s="30"/>
      <c r="C71" s="30" t="s">
        <v>94</v>
      </c>
      <c r="D71" s="196">
        <f>+D72</f>
        <v>7376363628</v>
      </c>
      <c r="E71" s="28">
        <f>+E72</f>
        <v>2257796</v>
      </c>
      <c r="F71" s="196">
        <f t="shared" si="3"/>
        <v>7374105832</v>
      </c>
      <c r="G71" s="196"/>
      <c r="H71" s="196"/>
      <c r="I71" s="56"/>
      <c r="J71" s="28">
        <f>+J72</f>
        <v>773982040</v>
      </c>
      <c r="K71" s="28">
        <f>+K72</f>
        <v>0</v>
      </c>
      <c r="L71" s="28">
        <f>+L72</f>
        <v>0</v>
      </c>
      <c r="M71" s="29">
        <f>+M72</f>
        <v>773982040</v>
      </c>
      <c r="O71" s="178">
        <f t="shared" si="4"/>
        <v>0.10495944289832373</v>
      </c>
      <c r="P71" s="197">
        <f>+M71-10384330698</f>
        <v>-9610348658</v>
      </c>
    </row>
    <row r="72" spans="1:16" s="57" customFormat="1" ht="15.75" customHeight="1" x14ac:dyDescent="0.25">
      <c r="A72" s="55">
        <v>520600</v>
      </c>
      <c r="B72" s="30"/>
      <c r="C72" s="30" t="s">
        <v>78</v>
      </c>
      <c r="D72" s="196">
        <f>SUM(D73:D75)</f>
        <v>7376363628</v>
      </c>
      <c r="E72" s="80">
        <f>SUM(E73:E75)</f>
        <v>2257796</v>
      </c>
      <c r="F72" s="196">
        <f t="shared" si="3"/>
        <v>7374105832</v>
      </c>
      <c r="G72" s="196"/>
      <c r="H72" s="196"/>
      <c r="I72" s="56"/>
      <c r="J72" s="28">
        <f>SUM(J73:J75)</f>
        <v>773982040</v>
      </c>
      <c r="K72" s="28">
        <v>0</v>
      </c>
      <c r="L72" s="28">
        <v>0</v>
      </c>
      <c r="M72" s="29">
        <f>SUM(M73:M75)</f>
        <v>773982040</v>
      </c>
      <c r="O72" s="178">
        <f t="shared" si="4"/>
        <v>0.10495944289832373</v>
      </c>
    </row>
    <row r="73" spans="1:16" s="57" customFormat="1" ht="32.25" customHeight="1" x14ac:dyDescent="0.25">
      <c r="A73" s="55">
        <v>5206002</v>
      </c>
      <c r="B73" s="30">
        <v>20</v>
      </c>
      <c r="C73" s="30" t="s">
        <v>95</v>
      </c>
      <c r="D73" s="196">
        <v>6785227530</v>
      </c>
      <c r="E73" s="54">
        <v>0</v>
      </c>
      <c r="F73" s="28">
        <f t="shared" si="3"/>
        <v>6785227530</v>
      </c>
      <c r="G73" s="196"/>
      <c r="H73" s="196"/>
      <c r="I73" s="56"/>
      <c r="J73" s="182">
        <v>465582132</v>
      </c>
      <c r="K73" s="182"/>
      <c r="L73" s="182"/>
      <c r="M73" s="198">
        <v>465582132</v>
      </c>
      <c r="O73" s="178">
        <f t="shared" si="4"/>
        <v>6.8617025728538839E-2</v>
      </c>
    </row>
    <row r="74" spans="1:16" s="57" customFormat="1" ht="45" customHeight="1" x14ac:dyDescent="0.25">
      <c r="A74" s="55">
        <v>5206003</v>
      </c>
      <c r="B74" s="30">
        <v>20</v>
      </c>
      <c r="C74" s="30" t="s">
        <v>189</v>
      </c>
      <c r="D74" s="196">
        <v>7609855</v>
      </c>
      <c r="E74" s="54">
        <v>0</v>
      </c>
      <c r="F74" s="28">
        <f t="shared" si="3"/>
        <v>7609855</v>
      </c>
      <c r="G74" s="196"/>
      <c r="H74" s="196"/>
      <c r="I74" s="56"/>
      <c r="J74" s="182">
        <v>7609432</v>
      </c>
      <c r="K74" s="182"/>
      <c r="L74" s="182"/>
      <c r="M74" s="198">
        <v>7609432</v>
      </c>
      <c r="O74" s="178">
        <f t="shared" si="4"/>
        <v>0.99994441418397595</v>
      </c>
    </row>
    <row r="75" spans="1:16" s="57" customFormat="1" ht="35.25" customHeight="1" x14ac:dyDescent="0.25">
      <c r="A75" s="55">
        <v>5206007</v>
      </c>
      <c r="B75" s="30">
        <v>20</v>
      </c>
      <c r="C75" s="30" t="s">
        <v>217</v>
      </c>
      <c r="D75" s="196">
        <v>583526243</v>
      </c>
      <c r="E75" s="54">
        <v>2257796</v>
      </c>
      <c r="F75" s="28">
        <f t="shared" si="3"/>
        <v>581268447</v>
      </c>
      <c r="G75" s="196"/>
      <c r="H75" s="196"/>
      <c r="I75" s="56"/>
      <c r="J75" s="28">
        <v>300790476</v>
      </c>
      <c r="K75" s="28"/>
      <c r="L75" s="28"/>
      <c r="M75" s="29">
        <v>300790476</v>
      </c>
      <c r="O75" s="178">
        <f t="shared" si="4"/>
        <v>0.51747256805769815</v>
      </c>
    </row>
    <row r="76" spans="1:16" s="57" customFormat="1" ht="45.75" customHeight="1" x14ac:dyDescent="0.25">
      <c r="A76" s="77">
        <v>530</v>
      </c>
      <c r="B76" s="78"/>
      <c r="C76" s="78" t="s">
        <v>97</v>
      </c>
      <c r="D76" s="194">
        <f>+D77</f>
        <v>3693883072</v>
      </c>
      <c r="E76" s="199">
        <f>+E77</f>
        <v>0</v>
      </c>
      <c r="F76" s="23">
        <f>+D76-E76</f>
        <v>3693883072</v>
      </c>
      <c r="G76" s="194"/>
      <c r="H76" s="194"/>
      <c r="I76" s="195"/>
      <c r="J76" s="199">
        <f>+J77</f>
        <v>1696507589</v>
      </c>
      <c r="K76" s="199">
        <v>0</v>
      </c>
      <c r="L76" s="199">
        <v>0</v>
      </c>
      <c r="M76" s="200">
        <f>+M77</f>
        <v>1696507589</v>
      </c>
      <c r="O76" s="178">
        <f>+M76/F76</f>
        <v>0.45927484869775542</v>
      </c>
    </row>
    <row r="77" spans="1:16" s="57" customFormat="1" ht="45.75" customHeight="1" x14ac:dyDescent="0.25">
      <c r="A77" s="55">
        <v>530600</v>
      </c>
      <c r="B77" s="30"/>
      <c r="C77" s="30" t="s">
        <v>78</v>
      </c>
      <c r="D77" s="196">
        <f>+D78</f>
        <v>3693883072</v>
      </c>
      <c r="E77" s="80">
        <f>+E78</f>
        <v>0</v>
      </c>
      <c r="F77" s="28">
        <f>+D77-E77</f>
        <v>3693883072</v>
      </c>
      <c r="G77" s="196"/>
      <c r="H77" s="196"/>
      <c r="I77" s="56"/>
      <c r="J77" s="199">
        <f>+J78</f>
        <v>1696507589</v>
      </c>
      <c r="K77" s="199">
        <v>0</v>
      </c>
      <c r="L77" s="199">
        <v>0</v>
      </c>
      <c r="M77" s="200">
        <f>+M78</f>
        <v>1696507589</v>
      </c>
      <c r="O77" s="178">
        <f>+M77/F77</f>
        <v>0.45927484869775542</v>
      </c>
    </row>
    <row r="78" spans="1:16" s="57" customFormat="1" ht="48.75" customHeight="1" thickBot="1" x14ac:dyDescent="0.3">
      <c r="A78" s="82">
        <v>5306003</v>
      </c>
      <c r="B78" s="83">
        <v>20</v>
      </c>
      <c r="C78" s="83" t="s">
        <v>218</v>
      </c>
      <c r="D78" s="201">
        <v>3693883072</v>
      </c>
      <c r="E78" s="202">
        <v>0</v>
      </c>
      <c r="F78" s="146">
        <f>+D78-E78</f>
        <v>3693883072</v>
      </c>
      <c r="G78" s="201"/>
      <c r="H78" s="201"/>
      <c r="I78" s="84"/>
      <c r="J78" s="199">
        <v>1696507589</v>
      </c>
      <c r="K78" s="146"/>
      <c r="L78" s="146"/>
      <c r="M78" s="147">
        <v>1696507589</v>
      </c>
      <c r="O78" s="178">
        <f>+M78/F78</f>
        <v>0.45927484869775542</v>
      </c>
    </row>
    <row r="79" spans="1:16" ht="16.5" thickBot="1" x14ac:dyDescent="0.3">
      <c r="A79" s="422" t="s">
        <v>219</v>
      </c>
      <c r="B79" s="423"/>
      <c r="C79" s="423"/>
      <c r="D79" s="184">
        <f>+D12+D48</f>
        <v>12697545821.939999</v>
      </c>
      <c r="E79" s="184">
        <f>+E12+E48</f>
        <v>3325496</v>
      </c>
      <c r="F79" s="184">
        <f>+D79-E79</f>
        <v>12694220325.939999</v>
      </c>
      <c r="G79" s="185"/>
      <c r="H79" s="185"/>
      <c r="I79" s="203" t="e">
        <f>+I20+I25+I43+I49+I71+#REF!</f>
        <v>#REF!</v>
      </c>
      <c r="J79" s="184">
        <f>+J12+J48</f>
        <v>2603361440.3899999</v>
      </c>
      <c r="K79" s="184">
        <f>+K12+K48</f>
        <v>0</v>
      </c>
      <c r="L79" s="184">
        <f>+L12+L48</f>
        <v>0</v>
      </c>
      <c r="M79" s="204">
        <f>+M12+M48</f>
        <v>2603361440.3899999</v>
      </c>
      <c r="O79" s="178">
        <f>+M79/F79</f>
        <v>0.20508242125514098</v>
      </c>
    </row>
    <row r="80" spans="1:16" x14ac:dyDescent="0.25">
      <c r="A80" s="153"/>
      <c r="B80" s="113"/>
      <c r="C80" s="113"/>
      <c r="D80" s="115"/>
      <c r="E80" s="205"/>
      <c r="F80" s="115"/>
      <c r="G80" s="116"/>
      <c r="H80" s="115"/>
      <c r="I80" s="115" t="s">
        <v>220</v>
      </c>
      <c r="J80" s="115"/>
      <c r="K80" s="115" t="s">
        <v>221</v>
      </c>
      <c r="L80" s="115"/>
      <c r="M80" s="116"/>
    </row>
    <row r="81" spans="1:14" x14ac:dyDescent="0.25">
      <c r="A81" s="2"/>
      <c r="D81" s="3"/>
      <c r="E81" s="4"/>
      <c r="G81" s="5"/>
      <c r="M81" s="5"/>
    </row>
    <row r="82" spans="1:14" x14ac:dyDescent="0.25">
      <c r="A82" s="2"/>
      <c r="D82" s="3"/>
      <c r="E82" s="4"/>
      <c r="G82" s="5"/>
      <c r="H82" s="149"/>
      <c r="I82" s="151"/>
      <c r="J82" s="151"/>
      <c r="K82" s="151"/>
      <c r="L82" s="151"/>
      <c r="M82" s="157"/>
      <c r="N82" s="149"/>
    </row>
    <row r="83" spans="1:14" x14ac:dyDescent="0.25">
      <c r="A83" s="91" t="s">
        <v>100</v>
      </c>
      <c r="B83" s="92"/>
      <c r="C83" s="92"/>
      <c r="D83" s="92"/>
      <c r="E83" s="93"/>
      <c r="F83" s="93" t="s">
        <v>101</v>
      </c>
      <c r="G83" s="93"/>
      <c r="H83" s="94"/>
      <c r="I83" s="149"/>
      <c r="J83" s="151"/>
      <c r="K83" s="161"/>
      <c r="L83" s="151"/>
      <c r="M83" s="157"/>
      <c r="N83" s="149"/>
    </row>
    <row r="84" spans="1:14" x14ac:dyDescent="0.25">
      <c r="A84" s="95" t="s">
        <v>102</v>
      </c>
      <c r="B84" s="92"/>
      <c r="C84" s="92"/>
      <c r="D84" s="92"/>
      <c r="E84" s="96"/>
      <c r="F84" s="96" t="s">
        <v>103</v>
      </c>
      <c r="G84" s="96"/>
      <c r="H84" s="97"/>
      <c r="I84" s="149"/>
      <c r="J84" s="151"/>
      <c r="K84" s="102"/>
      <c r="L84" s="151"/>
      <c r="M84" s="157"/>
      <c r="N84" s="149"/>
    </row>
    <row r="85" spans="1:14" x14ac:dyDescent="0.25">
      <c r="A85" s="95" t="s">
        <v>104</v>
      </c>
      <c r="B85" s="92"/>
      <c r="C85" s="92"/>
      <c r="D85" s="92"/>
      <c r="E85" s="99"/>
      <c r="F85" s="99" t="s">
        <v>105</v>
      </c>
      <c r="G85" s="93"/>
      <c r="H85" s="94"/>
      <c r="I85" s="149"/>
      <c r="J85" s="151"/>
      <c r="K85" s="161"/>
      <c r="L85" s="151"/>
      <c r="M85" s="157"/>
      <c r="N85" s="149"/>
    </row>
    <row r="86" spans="1:14" x14ac:dyDescent="0.25">
      <c r="A86" s="95"/>
      <c r="B86" s="92"/>
      <c r="C86" s="92"/>
      <c r="D86" s="92"/>
      <c r="E86" s="96"/>
      <c r="F86" s="96"/>
      <c r="G86" s="96"/>
      <c r="H86" s="97"/>
      <c r="I86" s="151"/>
      <c r="J86" s="151"/>
      <c r="K86" s="151"/>
      <c r="L86" s="151"/>
      <c r="M86" s="157"/>
      <c r="N86" s="149"/>
    </row>
    <row r="87" spans="1:14" x14ac:dyDescent="0.25">
      <c r="A87" s="91"/>
      <c r="B87" s="92"/>
      <c r="C87" s="92"/>
      <c r="D87" s="99"/>
      <c r="E87" s="100"/>
      <c r="F87" s="99"/>
      <c r="G87" s="94"/>
      <c r="H87" s="151"/>
      <c r="I87" s="151"/>
      <c r="J87" s="151"/>
      <c r="K87" s="151"/>
      <c r="L87" s="151"/>
      <c r="M87" s="157"/>
      <c r="N87" s="149"/>
    </row>
    <row r="88" spans="1:14" x14ac:dyDescent="0.25">
      <c r="A88" s="95"/>
      <c r="B88" s="96"/>
      <c r="C88" s="96" t="s">
        <v>193</v>
      </c>
      <c r="D88" s="96" t="s">
        <v>107</v>
      </c>
      <c r="E88" s="96"/>
      <c r="F88" s="99"/>
      <c r="G88" s="99"/>
      <c r="H88" s="99"/>
      <c r="I88" s="206"/>
      <c r="J88" s="207" t="s">
        <v>101</v>
      </c>
      <c r="K88" s="161"/>
      <c r="L88" s="161"/>
      <c r="M88" s="208"/>
      <c r="N88" s="149"/>
    </row>
    <row r="89" spans="1:14" x14ac:dyDescent="0.25">
      <c r="A89" s="91"/>
      <c r="B89" s="96" t="s">
        <v>222</v>
      </c>
      <c r="C89" s="96"/>
      <c r="D89" s="96" t="s">
        <v>109</v>
      </c>
      <c r="E89" s="96"/>
      <c r="F89" s="96"/>
      <c r="G89" s="96"/>
      <c r="H89" s="96"/>
      <c r="I89" s="97"/>
      <c r="J89" s="207" t="s">
        <v>223</v>
      </c>
      <c r="K89" s="161"/>
      <c r="L89" s="102"/>
      <c r="M89" s="208"/>
      <c r="N89" s="149"/>
    </row>
    <row r="90" spans="1:14" x14ac:dyDescent="0.25">
      <c r="A90" s="95"/>
      <c r="B90" s="96" t="s">
        <v>224</v>
      </c>
      <c r="C90" s="96"/>
      <c r="D90" s="96" t="s">
        <v>112</v>
      </c>
      <c r="E90" s="96"/>
      <c r="F90" s="99"/>
      <c r="G90" s="99"/>
      <c r="H90" s="99"/>
      <c r="I90" s="206"/>
      <c r="J90" s="207" t="s">
        <v>202</v>
      </c>
      <c r="K90" s="161"/>
      <c r="L90" s="161"/>
      <c r="M90" s="208"/>
      <c r="N90" s="149"/>
    </row>
    <row r="91" spans="1:14" x14ac:dyDescent="0.25">
      <c r="A91" s="95"/>
      <c r="B91" s="92"/>
      <c r="C91" s="96"/>
      <c r="D91" s="96"/>
      <c r="E91" s="96"/>
      <c r="F91" s="96"/>
      <c r="G91" s="96"/>
      <c r="H91" s="96"/>
      <c r="I91" s="97"/>
      <c r="J91" s="161"/>
      <c r="K91" s="161"/>
      <c r="L91" s="161"/>
      <c r="M91" s="208"/>
      <c r="N91" s="149"/>
    </row>
    <row r="92" spans="1:14" ht="6.75" customHeight="1" thickBot="1" x14ac:dyDescent="0.3">
      <c r="A92" s="103"/>
      <c r="B92" s="62"/>
      <c r="C92" s="164"/>
      <c r="D92" s="164"/>
      <c r="E92" s="209"/>
      <c r="F92" s="165"/>
      <c r="G92" s="165"/>
      <c r="H92" s="165"/>
      <c r="I92" s="165"/>
      <c r="J92" s="165"/>
      <c r="K92" s="165"/>
      <c r="L92" s="165"/>
      <c r="M92" s="210"/>
      <c r="N92" s="149"/>
    </row>
  </sheetData>
  <mergeCells count="7">
    <mergeCell ref="A79:C79"/>
    <mergeCell ref="A3:M3"/>
    <mergeCell ref="A4:M4"/>
    <mergeCell ref="A10:M10"/>
    <mergeCell ref="A59:M59"/>
    <mergeCell ref="A60:M60"/>
    <mergeCell ref="A66:M6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rowBreaks count="1" manualBreakCount="1">
    <brk id="56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zoomScaleNormal="100" workbookViewId="0">
      <selection activeCell="A4" sqref="A4:M4"/>
    </sheetView>
  </sheetViews>
  <sheetFormatPr baseColWidth="10" defaultRowHeight="15" x14ac:dyDescent="0.25"/>
  <cols>
    <col min="1" max="1" width="13.5703125" style="1" customWidth="1"/>
    <col min="2" max="2" width="6.7109375" style="1" customWidth="1"/>
    <col min="3" max="3" width="49.85546875" style="1" customWidth="1"/>
    <col min="4" max="4" width="20.7109375" style="1" customWidth="1"/>
    <col min="5" max="5" width="18.5703125" style="167" customWidth="1"/>
    <col min="6" max="6" width="21.28515625" style="3" customWidth="1"/>
    <col min="7" max="7" width="17.85546875" style="3" hidden="1" customWidth="1"/>
    <col min="8" max="8" width="21" style="3" hidden="1" customWidth="1"/>
    <col min="9" max="9" width="1.140625" style="3" hidden="1" customWidth="1"/>
    <col min="10" max="10" width="20" style="3" customWidth="1"/>
    <col min="11" max="12" width="17.42578125" style="3" hidden="1" customWidth="1"/>
    <col min="13" max="13" width="23.5703125" style="3" customWidth="1"/>
    <col min="14" max="14" width="2.7109375" style="1" customWidth="1"/>
    <col min="15" max="15" width="19.5703125" style="1" hidden="1" customWidth="1"/>
    <col min="16" max="16" width="15.42578125" style="1" hidden="1" customWidth="1"/>
    <col min="17" max="34" width="0" style="1" hidden="1" customWidth="1"/>
    <col min="35" max="256" width="11.42578125" style="1"/>
    <col min="257" max="257" width="13.5703125" style="1" customWidth="1"/>
    <col min="258" max="258" width="6.7109375" style="1" customWidth="1"/>
    <col min="259" max="259" width="49.85546875" style="1" customWidth="1"/>
    <col min="260" max="260" width="20.7109375" style="1" customWidth="1"/>
    <col min="261" max="261" width="18.5703125" style="1" customWidth="1"/>
    <col min="262" max="262" width="21.28515625" style="1" customWidth="1"/>
    <col min="263" max="265" width="0" style="1" hidden="1" customWidth="1"/>
    <col min="266" max="266" width="20" style="1" customWidth="1"/>
    <col min="267" max="268" width="0" style="1" hidden="1" customWidth="1"/>
    <col min="269" max="269" width="23.5703125" style="1" customWidth="1"/>
    <col min="270" max="270" width="2.7109375" style="1" customWidth="1"/>
    <col min="271" max="290" width="0" style="1" hidden="1" customWidth="1"/>
    <col min="291" max="512" width="11.42578125" style="1"/>
    <col min="513" max="513" width="13.5703125" style="1" customWidth="1"/>
    <col min="514" max="514" width="6.7109375" style="1" customWidth="1"/>
    <col min="515" max="515" width="49.85546875" style="1" customWidth="1"/>
    <col min="516" max="516" width="20.7109375" style="1" customWidth="1"/>
    <col min="517" max="517" width="18.5703125" style="1" customWidth="1"/>
    <col min="518" max="518" width="21.28515625" style="1" customWidth="1"/>
    <col min="519" max="521" width="0" style="1" hidden="1" customWidth="1"/>
    <col min="522" max="522" width="20" style="1" customWidth="1"/>
    <col min="523" max="524" width="0" style="1" hidden="1" customWidth="1"/>
    <col min="525" max="525" width="23.5703125" style="1" customWidth="1"/>
    <col min="526" max="526" width="2.7109375" style="1" customWidth="1"/>
    <col min="527" max="546" width="0" style="1" hidden="1" customWidth="1"/>
    <col min="547" max="768" width="11.42578125" style="1"/>
    <col min="769" max="769" width="13.5703125" style="1" customWidth="1"/>
    <col min="770" max="770" width="6.7109375" style="1" customWidth="1"/>
    <col min="771" max="771" width="49.85546875" style="1" customWidth="1"/>
    <col min="772" max="772" width="20.7109375" style="1" customWidth="1"/>
    <col min="773" max="773" width="18.5703125" style="1" customWidth="1"/>
    <col min="774" max="774" width="21.28515625" style="1" customWidth="1"/>
    <col min="775" max="777" width="0" style="1" hidden="1" customWidth="1"/>
    <col min="778" max="778" width="20" style="1" customWidth="1"/>
    <col min="779" max="780" width="0" style="1" hidden="1" customWidth="1"/>
    <col min="781" max="781" width="23.5703125" style="1" customWidth="1"/>
    <col min="782" max="782" width="2.7109375" style="1" customWidth="1"/>
    <col min="783" max="802" width="0" style="1" hidden="1" customWidth="1"/>
    <col min="803" max="1024" width="11.42578125" style="1"/>
    <col min="1025" max="1025" width="13.5703125" style="1" customWidth="1"/>
    <col min="1026" max="1026" width="6.7109375" style="1" customWidth="1"/>
    <col min="1027" max="1027" width="49.85546875" style="1" customWidth="1"/>
    <col min="1028" max="1028" width="20.7109375" style="1" customWidth="1"/>
    <col min="1029" max="1029" width="18.5703125" style="1" customWidth="1"/>
    <col min="1030" max="1030" width="21.28515625" style="1" customWidth="1"/>
    <col min="1031" max="1033" width="0" style="1" hidden="1" customWidth="1"/>
    <col min="1034" max="1034" width="20" style="1" customWidth="1"/>
    <col min="1035" max="1036" width="0" style="1" hidden="1" customWidth="1"/>
    <col min="1037" max="1037" width="23.5703125" style="1" customWidth="1"/>
    <col min="1038" max="1038" width="2.7109375" style="1" customWidth="1"/>
    <col min="1039" max="1058" width="0" style="1" hidden="1" customWidth="1"/>
    <col min="1059" max="1280" width="11.42578125" style="1"/>
    <col min="1281" max="1281" width="13.5703125" style="1" customWidth="1"/>
    <col min="1282" max="1282" width="6.7109375" style="1" customWidth="1"/>
    <col min="1283" max="1283" width="49.85546875" style="1" customWidth="1"/>
    <col min="1284" max="1284" width="20.7109375" style="1" customWidth="1"/>
    <col min="1285" max="1285" width="18.5703125" style="1" customWidth="1"/>
    <col min="1286" max="1286" width="21.28515625" style="1" customWidth="1"/>
    <col min="1287" max="1289" width="0" style="1" hidden="1" customWidth="1"/>
    <col min="1290" max="1290" width="20" style="1" customWidth="1"/>
    <col min="1291" max="1292" width="0" style="1" hidden="1" customWidth="1"/>
    <col min="1293" max="1293" width="23.5703125" style="1" customWidth="1"/>
    <col min="1294" max="1294" width="2.7109375" style="1" customWidth="1"/>
    <col min="1295" max="1314" width="0" style="1" hidden="1" customWidth="1"/>
    <col min="1315" max="1536" width="11.42578125" style="1"/>
    <col min="1537" max="1537" width="13.5703125" style="1" customWidth="1"/>
    <col min="1538" max="1538" width="6.7109375" style="1" customWidth="1"/>
    <col min="1539" max="1539" width="49.85546875" style="1" customWidth="1"/>
    <col min="1540" max="1540" width="20.7109375" style="1" customWidth="1"/>
    <col min="1541" max="1541" width="18.5703125" style="1" customWidth="1"/>
    <col min="1542" max="1542" width="21.28515625" style="1" customWidth="1"/>
    <col min="1543" max="1545" width="0" style="1" hidden="1" customWidth="1"/>
    <col min="1546" max="1546" width="20" style="1" customWidth="1"/>
    <col min="1547" max="1548" width="0" style="1" hidden="1" customWidth="1"/>
    <col min="1549" max="1549" width="23.5703125" style="1" customWidth="1"/>
    <col min="1550" max="1550" width="2.7109375" style="1" customWidth="1"/>
    <col min="1551" max="1570" width="0" style="1" hidden="1" customWidth="1"/>
    <col min="1571" max="1792" width="11.42578125" style="1"/>
    <col min="1793" max="1793" width="13.5703125" style="1" customWidth="1"/>
    <col min="1794" max="1794" width="6.7109375" style="1" customWidth="1"/>
    <col min="1795" max="1795" width="49.85546875" style="1" customWidth="1"/>
    <col min="1796" max="1796" width="20.7109375" style="1" customWidth="1"/>
    <col min="1797" max="1797" width="18.5703125" style="1" customWidth="1"/>
    <col min="1798" max="1798" width="21.28515625" style="1" customWidth="1"/>
    <col min="1799" max="1801" width="0" style="1" hidden="1" customWidth="1"/>
    <col min="1802" max="1802" width="20" style="1" customWidth="1"/>
    <col min="1803" max="1804" width="0" style="1" hidden="1" customWidth="1"/>
    <col min="1805" max="1805" width="23.5703125" style="1" customWidth="1"/>
    <col min="1806" max="1806" width="2.7109375" style="1" customWidth="1"/>
    <col min="1807" max="1826" width="0" style="1" hidden="1" customWidth="1"/>
    <col min="1827" max="2048" width="11.42578125" style="1"/>
    <col min="2049" max="2049" width="13.5703125" style="1" customWidth="1"/>
    <col min="2050" max="2050" width="6.7109375" style="1" customWidth="1"/>
    <col min="2051" max="2051" width="49.85546875" style="1" customWidth="1"/>
    <col min="2052" max="2052" width="20.7109375" style="1" customWidth="1"/>
    <col min="2053" max="2053" width="18.5703125" style="1" customWidth="1"/>
    <col min="2054" max="2054" width="21.28515625" style="1" customWidth="1"/>
    <col min="2055" max="2057" width="0" style="1" hidden="1" customWidth="1"/>
    <col min="2058" max="2058" width="20" style="1" customWidth="1"/>
    <col min="2059" max="2060" width="0" style="1" hidden="1" customWidth="1"/>
    <col min="2061" max="2061" width="23.5703125" style="1" customWidth="1"/>
    <col min="2062" max="2062" width="2.7109375" style="1" customWidth="1"/>
    <col min="2063" max="2082" width="0" style="1" hidden="1" customWidth="1"/>
    <col min="2083" max="2304" width="11.42578125" style="1"/>
    <col min="2305" max="2305" width="13.5703125" style="1" customWidth="1"/>
    <col min="2306" max="2306" width="6.7109375" style="1" customWidth="1"/>
    <col min="2307" max="2307" width="49.85546875" style="1" customWidth="1"/>
    <col min="2308" max="2308" width="20.7109375" style="1" customWidth="1"/>
    <col min="2309" max="2309" width="18.5703125" style="1" customWidth="1"/>
    <col min="2310" max="2310" width="21.28515625" style="1" customWidth="1"/>
    <col min="2311" max="2313" width="0" style="1" hidden="1" customWidth="1"/>
    <col min="2314" max="2314" width="20" style="1" customWidth="1"/>
    <col min="2315" max="2316" width="0" style="1" hidden="1" customWidth="1"/>
    <col min="2317" max="2317" width="23.5703125" style="1" customWidth="1"/>
    <col min="2318" max="2318" width="2.7109375" style="1" customWidth="1"/>
    <col min="2319" max="2338" width="0" style="1" hidden="1" customWidth="1"/>
    <col min="2339" max="2560" width="11.42578125" style="1"/>
    <col min="2561" max="2561" width="13.5703125" style="1" customWidth="1"/>
    <col min="2562" max="2562" width="6.7109375" style="1" customWidth="1"/>
    <col min="2563" max="2563" width="49.85546875" style="1" customWidth="1"/>
    <col min="2564" max="2564" width="20.7109375" style="1" customWidth="1"/>
    <col min="2565" max="2565" width="18.5703125" style="1" customWidth="1"/>
    <col min="2566" max="2566" width="21.28515625" style="1" customWidth="1"/>
    <col min="2567" max="2569" width="0" style="1" hidden="1" customWidth="1"/>
    <col min="2570" max="2570" width="20" style="1" customWidth="1"/>
    <col min="2571" max="2572" width="0" style="1" hidden="1" customWidth="1"/>
    <col min="2573" max="2573" width="23.5703125" style="1" customWidth="1"/>
    <col min="2574" max="2574" width="2.7109375" style="1" customWidth="1"/>
    <col min="2575" max="2594" width="0" style="1" hidden="1" customWidth="1"/>
    <col min="2595" max="2816" width="11.42578125" style="1"/>
    <col min="2817" max="2817" width="13.5703125" style="1" customWidth="1"/>
    <col min="2818" max="2818" width="6.7109375" style="1" customWidth="1"/>
    <col min="2819" max="2819" width="49.85546875" style="1" customWidth="1"/>
    <col min="2820" max="2820" width="20.7109375" style="1" customWidth="1"/>
    <col min="2821" max="2821" width="18.5703125" style="1" customWidth="1"/>
    <col min="2822" max="2822" width="21.28515625" style="1" customWidth="1"/>
    <col min="2823" max="2825" width="0" style="1" hidden="1" customWidth="1"/>
    <col min="2826" max="2826" width="20" style="1" customWidth="1"/>
    <col min="2827" max="2828" width="0" style="1" hidden="1" customWidth="1"/>
    <col min="2829" max="2829" width="23.5703125" style="1" customWidth="1"/>
    <col min="2830" max="2830" width="2.7109375" style="1" customWidth="1"/>
    <col min="2831" max="2850" width="0" style="1" hidden="1" customWidth="1"/>
    <col min="2851" max="3072" width="11.42578125" style="1"/>
    <col min="3073" max="3073" width="13.5703125" style="1" customWidth="1"/>
    <col min="3074" max="3074" width="6.7109375" style="1" customWidth="1"/>
    <col min="3075" max="3075" width="49.85546875" style="1" customWidth="1"/>
    <col min="3076" max="3076" width="20.7109375" style="1" customWidth="1"/>
    <col min="3077" max="3077" width="18.5703125" style="1" customWidth="1"/>
    <col min="3078" max="3078" width="21.28515625" style="1" customWidth="1"/>
    <col min="3079" max="3081" width="0" style="1" hidden="1" customWidth="1"/>
    <col min="3082" max="3082" width="20" style="1" customWidth="1"/>
    <col min="3083" max="3084" width="0" style="1" hidden="1" customWidth="1"/>
    <col min="3085" max="3085" width="23.5703125" style="1" customWidth="1"/>
    <col min="3086" max="3086" width="2.7109375" style="1" customWidth="1"/>
    <col min="3087" max="3106" width="0" style="1" hidden="1" customWidth="1"/>
    <col min="3107" max="3328" width="11.42578125" style="1"/>
    <col min="3329" max="3329" width="13.5703125" style="1" customWidth="1"/>
    <col min="3330" max="3330" width="6.7109375" style="1" customWidth="1"/>
    <col min="3331" max="3331" width="49.85546875" style="1" customWidth="1"/>
    <col min="3332" max="3332" width="20.7109375" style="1" customWidth="1"/>
    <col min="3333" max="3333" width="18.5703125" style="1" customWidth="1"/>
    <col min="3334" max="3334" width="21.28515625" style="1" customWidth="1"/>
    <col min="3335" max="3337" width="0" style="1" hidden="1" customWidth="1"/>
    <col min="3338" max="3338" width="20" style="1" customWidth="1"/>
    <col min="3339" max="3340" width="0" style="1" hidden="1" customWidth="1"/>
    <col min="3341" max="3341" width="23.5703125" style="1" customWidth="1"/>
    <col min="3342" max="3342" width="2.7109375" style="1" customWidth="1"/>
    <col min="3343" max="3362" width="0" style="1" hidden="1" customWidth="1"/>
    <col min="3363" max="3584" width="11.42578125" style="1"/>
    <col min="3585" max="3585" width="13.5703125" style="1" customWidth="1"/>
    <col min="3586" max="3586" width="6.7109375" style="1" customWidth="1"/>
    <col min="3587" max="3587" width="49.85546875" style="1" customWidth="1"/>
    <col min="3588" max="3588" width="20.7109375" style="1" customWidth="1"/>
    <col min="3589" max="3589" width="18.5703125" style="1" customWidth="1"/>
    <col min="3590" max="3590" width="21.28515625" style="1" customWidth="1"/>
    <col min="3591" max="3593" width="0" style="1" hidden="1" customWidth="1"/>
    <col min="3594" max="3594" width="20" style="1" customWidth="1"/>
    <col min="3595" max="3596" width="0" style="1" hidden="1" customWidth="1"/>
    <col min="3597" max="3597" width="23.5703125" style="1" customWidth="1"/>
    <col min="3598" max="3598" width="2.7109375" style="1" customWidth="1"/>
    <col min="3599" max="3618" width="0" style="1" hidden="1" customWidth="1"/>
    <col min="3619" max="3840" width="11.42578125" style="1"/>
    <col min="3841" max="3841" width="13.5703125" style="1" customWidth="1"/>
    <col min="3842" max="3842" width="6.7109375" style="1" customWidth="1"/>
    <col min="3843" max="3843" width="49.85546875" style="1" customWidth="1"/>
    <col min="3844" max="3844" width="20.7109375" style="1" customWidth="1"/>
    <col min="3845" max="3845" width="18.5703125" style="1" customWidth="1"/>
    <col min="3846" max="3846" width="21.28515625" style="1" customWidth="1"/>
    <col min="3847" max="3849" width="0" style="1" hidden="1" customWidth="1"/>
    <col min="3850" max="3850" width="20" style="1" customWidth="1"/>
    <col min="3851" max="3852" width="0" style="1" hidden="1" customWidth="1"/>
    <col min="3853" max="3853" width="23.5703125" style="1" customWidth="1"/>
    <col min="3854" max="3854" width="2.7109375" style="1" customWidth="1"/>
    <col min="3855" max="3874" width="0" style="1" hidden="1" customWidth="1"/>
    <col min="3875" max="4096" width="11.42578125" style="1"/>
    <col min="4097" max="4097" width="13.5703125" style="1" customWidth="1"/>
    <col min="4098" max="4098" width="6.7109375" style="1" customWidth="1"/>
    <col min="4099" max="4099" width="49.85546875" style="1" customWidth="1"/>
    <col min="4100" max="4100" width="20.7109375" style="1" customWidth="1"/>
    <col min="4101" max="4101" width="18.5703125" style="1" customWidth="1"/>
    <col min="4102" max="4102" width="21.28515625" style="1" customWidth="1"/>
    <col min="4103" max="4105" width="0" style="1" hidden="1" customWidth="1"/>
    <col min="4106" max="4106" width="20" style="1" customWidth="1"/>
    <col min="4107" max="4108" width="0" style="1" hidden="1" customWidth="1"/>
    <col min="4109" max="4109" width="23.5703125" style="1" customWidth="1"/>
    <col min="4110" max="4110" width="2.7109375" style="1" customWidth="1"/>
    <col min="4111" max="4130" width="0" style="1" hidden="1" customWidth="1"/>
    <col min="4131" max="4352" width="11.42578125" style="1"/>
    <col min="4353" max="4353" width="13.5703125" style="1" customWidth="1"/>
    <col min="4354" max="4354" width="6.7109375" style="1" customWidth="1"/>
    <col min="4355" max="4355" width="49.85546875" style="1" customWidth="1"/>
    <col min="4356" max="4356" width="20.7109375" style="1" customWidth="1"/>
    <col min="4357" max="4357" width="18.5703125" style="1" customWidth="1"/>
    <col min="4358" max="4358" width="21.28515625" style="1" customWidth="1"/>
    <col min="4359" max="4361" width="0" style="1" hidden="1" customWidth="1"/>
    <col min="4362" max="4362" width="20" style="1" customWidth="1"/>
    <col min="4363" max="4364" width="0" style="1" hidden="1" customWidth="1"/>
    <col min="4365" max="4365" width="23.5703125" style="1" customWidth="1"/>
    <col min="4366" max="4366" width="2.7109375" style="1" customWidth="1"/>
    <col min="4367" max="4386" width="0" style="1" hidden="1" customWidth="1"/>
    <col min="4387" max="4608" width="11.42578125" style="1"/>
    <col min="4609" max="4609" width="13.5703125" style="1" customWidth="1"/>
    <col min="4610" max="4610" width="6.7109375" style="1" customWidth="1"/>
    <col min="4611" max="4611" width="49.85546875" style="1" customWidth="1"/>
    <col min="4612" max="4612" width="20.7109375" style="1" customWidth="1"/>
    <col min="4613" max="4613" width="18.5703125" style="1" customWidth="1"/>
    <col min="4614" max="4614" width="21.28515625" style="1" customWidth="1"/>
    <col min="4615" max="4617" width="0" style="1" hidden="1" customWidth="1"/>
    <col min="4618" max="4618" width="20" style="1" customWidth="1"/>
    <col min="4619" max="4620" width="0" style="1" hidden="1" customWidth="1"/>
    <col min="4621" max="4621" width="23.5703125" style="1" customWidth="1"/>
    <col min="4622" max="4622" width="2.7109375" style="1" customWidth="1"/>
    <col min="4623" max="4642" width="0" style="1" hidden="1" customWidth="1"/>
    <col min="4643" max="4864" width="11.42578125" style="1"/>
    <col min="4865" max="4865" width="13.5703125" style="1" customWidth="1"/>
    <col min="4866" max="4866" width="6.7109375" style="1" customWidth="1"/>
    <col min="4867" max="4867" width="49.85546875" style="1" customWidth="1"/>
    <col min="4868" max="4868" width="20.7109375" style="1" customWidth="1"/>
    <col min="4869" max="4869" width="18.5703125" style="1" customWidth="1"/>
    <col min="4870" max="4870" width="21.28515625" style="1" customWidth="1"/>
    <col min="4871" max="4873" width="0" style="1" hidden="1" customWidth="1"/>
    <col min="4874" max="4874" width="20" style="1" customWidth="1"/>
    <col min="4875" max="4876" width="0" style="1" hidden="1" customWidth="1"/>
    <col min="4877" max="4877" width="23.5703125" style="1" customWidth="1"/>
    <col min="4878" max="4878" width="2.7109375" style="1" customWidth="1"/>
    <col min="4879" max="4898" width="0" style="1" hidden="1" customWidth="1"/>
    <col min="4899" max="5120" width="11.42578125" style="1"/>
    <col min="5121" max="5121" width="13.5703125" style="1" customWidth="1"/>
    <col min="5122" max="5122" width="6.7109375" style="1" customWidth="1"/>
    <col min="5123" max="5123" width="49.85546875" style="1" customWidth="1"/>
    <col min="5124" max="5124" width="20.7109375" style="1" customWidth="1"/>
    <col min="5125" max="5125" width="18.5703125" style="1" customWidth="1"/>
    <col min="5126" max="5126" width="21.28515625" style="1" customWidth="1"/>
    <col min="5127" max="5129" width="0" style="1" hidden="1" customWidth="1"/>
    <col min="5130" max="5130" width="20" style="1" customWidth="1"/>
    <col min="5131" max="5132" width="0" style="1" hidden="1" customWidth="1"/>
    <col min="5133" max="5133" width="23.5703125" style="1" customWidth="1"/>
    <col min="5134" max="5134" width="2.7109375" style="1" customWidth="1"/>
    <col min="5135" max="5154" width="0" style="1" hidden="1" customWidth="1"/>
    <col min="5155" max="5376" width="11.42578125" style="1"/>
    <col min="5377" max="5377" width="13.5703125" style="1" customWidth="1"/>
    <col min="5378" max="5378" width="6.7109375" style="1" customWidth="1"/>
    <col min="5379" max="5379" width="49.85546875" style="1" customWidth="1"/>
    <col min="5380" max="5380" width="20.7109375" style="1" customWidth="1"/>
    <col min="5381" max="5381" width="18.5703125" style="1" customWidth="1"/>
    <col min="5382" max="5382" width="21.28515625" style="1" customWidth="1"/>
    <col min="5383" max="5385" width="0" style="1" hidden="1" customWidth="1"/>
    <col min="5386" max="5386" width="20" style="1" customWidth="1"/>
    <col min="5387" max="5388" width="0" style="1" hidden="1" customWidth="1"/>
    <col min="5389" max="5389" width="23.5703125" style="1" customWidth="1"/>
    <col min="5390" max="5390" width="2.7109375" style="1" customWidth="1"/>
    <col min="5391" max="5410" width="0" style="1" hidden="1" customWidth="1"/>
    <col min="5411" max="5632" width="11.42578125" style="1"/>
    <col min="5633" max="5633" width="13.5703125" style="1" customWidth="1"/>
    <col min="5634" max="5634" width="6.7109375" style="1" customWidth="1"/>
    <col min="5635" max="5635" width="49.85546875" style="1" customWidth="1"/>
    <col min="5636" max="5636" width="20.7109375" style="1" customWidth="1"/>
    <col min="5637" max="5637" width="18.5703125" style="1" customWidth="1"/>
    <col min="5638" max="5638" width="21.28515625" style="1" customWidth="1"/>
    <col min="5639" max="5641" width="0" style="1" hidden="1" customWidth="1"/>
    <col min="5642" max="5642" width="20" style="1" customWidth="1"/>
    <col min="5643" max="5644" width="0" style="1" hidden="1" customWidth="1"/>
    <col min="5645" max="5645" width="23.5703125" style="1" customWidth="1"/>
    <col min="5646" max="5646" width="2.7109375" style="1" customWidth="1"/>
    <col min="5647" max="5666" width="0" style="1" hidden="1" customWidth="1"/>
    <col min="5667" max="5888" width="11.42578125" style="1"/>
    <col min="5889" max="5889" width="13.5703125" style="1" customWidth="1"/>
    <col min="5890" max="5890" width="6.7109375" style="1" customWidth="1"/>
    <col min="5891" max="5891" width="49.85546875" style="1" customWidth="1"/>
    <col min="5892" max="5892" width="20.7109375" style="1" customWidth="1"/>
    <col min="5893" max="5893" width="18.5703125" style="1" customWidth="1"/>
    <col min="5894" max="5894" width="21.28515625" style="1" customWidth="1"/>
    <col min="5895" max="5897" width="0" style="1" hidden="1" customWidth="1"/>
    <col min="5898" max="5898" width="20" style="1" customWidth="1"/>
    <col min="5899" max="5900" width="0" style="1" hidden="1" customWidth="1"/>
    <col min="5901" max="5901" width="23.5703125" style="1" customWidth="1"/>
    <col min="5902" max="5902" width="2.7109375" style="1" customWidth="1"/>
    <col min="5903" max="5922" width="0" style="1" hidden="1" customWidth="1"/>
    <col min="5923" max="6144" width="11.42578125" style="1"/>
    <col min="6145" max="6145" width="13.5703125" style="1" customWidth="1"/>
    <col min="6146" max="6146" width="6.7109375" style="1" customWidth="1"/>
    <col min="6147" max="6147" width="49.85546875" style="1" customWidth="1"/>
    <col min="6148" max="6148" width="20.7109375" style="1" customWidth="1"/>
    <col min="6149" max="6149" width="18.5703125" style="1" customWidth="1"/>
    <col min="6150" max="6150" width="21.28515625" style="1" customWidth="1"/>
    <col min="6151" max="6153" width="0" style="1" hidden="1" customWidth="1"/>
    <col min="6154" max="6154" width="20" style="1" customWidth="1"/>
    <col min="6155" max="6156" width="0" style="1" hidden="1" customWidth="1"/>
    <col min="6157" max="6157" width="23.5703125" style="1" customWidth="1"/>
    <col min="6158" max="6158" width="2.7109375" style="1" customWidth="1"/>
    <col min="6159" max="6178" width="0" style="1" hidden="1" customWidth="1"/>
    <col min="6179" max="6400" width="11.42578125" style="1"/>
    <col min="6401" max="6401" width="13.5703125" style="1" customWidth="1"/>
    <col min="6402" max="6402" width="6.7109375" style="1" customWidth="1"/>
    <col min="6403" max="6403" width="49.85546875" style="1" customWidth="1"/>
    <col min="6404" max="6404" width="20.7109375" style="1" customWidth="1"/>
    <col min="6405" max="6405" width="18.5703125" style="1" customWidth="1"/>
    <col min="6406" max="6406" width="21.28515625" style="1" customWidth="1"/>
    <col min="6407" max="6409" width="0" style="1" hidden="1" customWidth="1"/>
    <col min="6410" max="6410" width="20" style="1" customWidth="1"/>
    <col min="6411" max="6412" width="0" style="1" hidden="1" customWidth="1"/>
    <col min="6413" max="6413" width="23.5703125" style="1" customWidth="1"/>
    <col min="6414" max="6414" width="2.7109375" style="1" customWidth="1"/>
    <col min="6415" max="6434" width="0" style="1" hidden="1" customWidth="1"/>
    <col min="6435" max="6656" width="11.42578125" style="1"/>
    <col min="6657" max="6657" width="13.5703125" style="1" customWidth="1"/>
    <col min="6658" max="6658" width="6.7109375" style="1" customWidth="1"/>
    <col min="6659" max="6659" width="49.85546875" style="1" customWidth="1"/>
    <col min="6660" max="6660" width="20.7109375" style="1" customWidth="1"/>
    <col min="6661" max="6661" width="18.5703125" style="1" customWidth="1"/>
    <col min="6662" max="6662" width="21.28515625" style="1" customWidth="1"/>
    <col min="6663" max="6665" width="0" style="1" hidden="1" customWidth="1"/>
    <col min="6666" max="6666" width="20" style="1" customWidth="1"/>
    <col min="6667" max="6668" width="0" style="1" hidden="1" customWidth="1"/>
    <col min="6669" max="6669" width="23.5703125" style="1" customWidth="1"/>
    <col min="6670" max="6670" width="2.7109375" style="1" customWidth="1"/>
    <col min="6671" max="6690" width="0" style="1" hidden="1" customWidth="1"/>
    <col min="6691" max="6912" width="11.42578125" style="1"/>
    <col min="6913" max="6913" width="13.5703125" style="1" customWidth="1"/>
    <col min="6914" max="6914" width="6.7109375" style="1" customWidth="1"/>
    <col min="6915" max="6915" width="49.85546875" style="1" customWidth="1"/>
    <col min="6916" max="6916" width="20.7109375" style="1" customWidth="1"/>
    <col min="6917" max="6917" width="18.5703125" style="1" customWidth="1"/>
    <col min="6918" max="6918" width="21.28515625" style="1" customWidth="1"/>
    <col min="6919" max="6921" width="0" style="1" hidden="1" customWidth="1"/>
    <col min="6922" max="6922" width="20" style="1" customWidth="1"/>
    <col min="6923" max="6924" width="0" style="1" hidden="1" customWidth="1"/>
    <col min="6925" max="6925" width="23.5703125" style="1" customWidth="1"/>
    <col min="6926" max="6926" width="2.7109375" style="1" customWidth="1"/>
    <col min="6927" max="6946" width="0" style="1" hidden="1" customWidth="1"/>
    <col min="6947" max="7168" width="11.42578125" style="1"/>
    <col min="7169" max="7169" width="13.5703125" style="1" customWidth="1"/>
    <col min="7170" max="7170" width="6.7109375" style="1" customWidth="1"/>
    <col min="7171" max="7171" width="49.85546875" style="1" customWidth="1"/>
    <col min="7172" max="7172" width="20.7109375" style="1" customWidth="1"/>
    <col min="7173" max="7173" width="18.5703125" style="1" customWidth="1"/>
    <col min="7174" max="7174" width="21.28515625" style="1" customWidth="1"/>
    <col min="7175" max="7177" width="0" style="1" hidden="1" customWidth="1"/>
    <col min="7178" max="7178" width="20" style="1" customWidth="1"/>
    <col min="7179" max="7180" width="0" style="1" hidden="1" customWidth="1"/>
    <col min="7181" max="7181" width="23.5703125" style="1" customWidth="1"/>
    <col min="7182" max="7182" width="2.7109375" style="1" customWidth="1"/>
    <col min="7183" max="7202" width="0" style="1" hidden="1" customWidth="1"/>
    <col min="7203" max="7424" width="11.42578125" style="1"/>
    <col min="7425" max="7425" width="13.5703125" style="1" customWidth="1"/>
    <col min="7426" max="7426" width="6.7109375" style="1" customWidth="1"/>
    <col min="7427" max="7427" width="49.85546875" style="1" customWidth="1"/>
    <col min="7428" max="7428" width="20.7109375" style="1" customWidth="1"/>
    <col min="7429" max="7429" width="18.5703125" style="1" customWidth="1"/>
    <col min="7430" max="7430" width="21.28515625" style="1" customWidth="1"/>
    <col min="7431" max="7433" width="0" style="1" hidden="1" customWidth="1"/>
    <col min="7434" max="7434" width="20" style="1" customWidth="1"/>
    <col min="7435" max="7436" width="0" style="1" hidden="1" customWidth="1"/>
    <col min="7437" max="7437" width="23.5703125" style="1" customWidth="1"/>
    <col min="7438" max="7438" width="2.7109375" style="1" customWidth="1"/>
    <col min="7439" max="7458" width="0" style="1" hidden="1" customWidth="1"/>
    <col min="7459" max="7680" width="11.42578125" style="1"/>
    <col min="7681" max="7681" width="13.5703125" style="1" customWidth="1"/>
    <col min="7682" max="7682" width="6.7109375" style="1" customWidth="1"/>
    <col min="7683" max="7683" width="49.85546875" style="1" customWidth="1"/>
    <col min="7684" max="7684" width="20.7109375" style="1" customWidth="1"/>
    <col min="7685" max="7685" width="18.5703125" style="1" customWidth="1"/>
    <col min="7686" max="7686" width="21.28515625" style="1" customWidth="1"/>
    <col min="7687" max="7689" width="0" style="1" hidden="1" customWidth="1"/>
    <col min="7690" max="7690" width="20" style="1" customWidth="1"/>
    <col min="7691" max="7692" width="0" style="1" hidden="1" customWidth="1"/>
    <col min="7693" max="7693" width="23.5703125" style="1" customWidth="1"/>
    <col min="7694" max="7694" width="2.7109375" style="1" customWidth="1"/>
    <col min="7695" max="7714" width="0" style="1" hidden="1" customWidth="1"/>
    <col min="7715" max="7936" width="11.42578125" style="1"/>
    <col min="7937" max="7937" width="13.5703125" style="1" customWidth="1"/>
    <col min="7938" max="7938" width="6.7109375" style="1" customWidth="1"/>
    <col min="7939" max="7939" width="49.85546875" style="1" customWidth="1"/>
    <col min="7940" max="7940" width="20.7109375" style="1" customWidth="1"/>
    <col min="7941" max="7941" width="18.5703125" style="1" customWidth="1"/>
    <col min="7942" max="7942" width="21.28515625" style="1" customWidth="1"/>
    <col min="7943" max="7945" width="0" style="1" hidden="1" customWidth="1"/>
    <col min="7946" max="7946" width="20" style="1" customWidth="1"/>
    <col min="7947" max="7948" width="0" style="1" hidden="1" customWidth="1"/>
    <col min="7949" max="7949" width="23.5703125" style="1" customWidth="1"/>
    <col min="7950" max="7950" width="2.7109375" style="1" customWidth="1"/>
    <col min="7951" max="7970" width="0" style="1" hidden="1" customWidth="1"/>
    <col min="7971" max="8192" width="11.42578125" style="1"/>
    <col min="8193" max="8193" width="13.5703125" style="1" customWidth="1"/>
    <col min="8194" max="8194" width="6.7109375" style="1" customWidth="1"/>
    <col min="8195" max="8195" width="49.85546875" style="1" customWidth="1"/>
    <col min="8196" max="8196" width="20.7109375" style="1" customWidth="1"/>
    <col min="8197" max="8197" width="18.5703125" style="1" customWidth="1"/>
    <col min="8198" max="8198" width="21.28515625" style="1" customWidth="1"/>
    <col min="8199" max="8201" width="0" style="1" hidden="1" customWidth="1"/>
    <col min="8202" max="8202" width="20" style="1" customWidth="1"/>
    <col min="8203" max="8204" width="0" style="1" hidden="1" customWidth="1"/>
    <col min="8205" max="8205" width="23.5703125" style="1" customWidth="1"/>
    <col min="8206" max="8206" width="2.7109375" style="1" customWidth="1"/>
    <col min="8207" max="8226" width="0" style="1" hidden="1" customWidth="1"/>
    <col min="8227" max="8448" width="11.42578125" style="1"/>
    <col min="8449" max="8449" width="13.5703125" style="1" customWidth="1"/>
    <col min="8450" max="8450" width="6.7109375" style="1" customWidth="1"/>
    <col min="8451" max="8451" width="49.85546875" style="1" customWidth="1"/>
    <col min="8452" max="8452" width="20.7109375" style="1" customWidth="1"/>
    <col min="8453" max="8453" width="18.5703125" style="1" customWidth="1"/>
    <col min="8454" max="8454" width="21.28515625" style="1" customWidth="1"/>
    <col min="8455" max="8457" width="0" style="1" hidden="1" customWidth="1"/>
    <col min="8458" max="8458" width="20" style="1" customWidth="1"/>
    <col min="8459" max="8460" width="0" style="1" hidden="1" customWidth="1"/>
    <col min="8461" max="8461" width="23.5703125" style="1" customWidth="1"/>
    <col min="8462" max="8462" width="2.7109375" style="1" customWidth="1"/>
    <col min="8463" max="8482" width="0" style="1" hidden="1" customWidth="1"/>
    <col min="8483" max="8704" width="11.42578125" style="1"/>
    <col min="8705" max="8705" width="13.5703125" style="1" customWidth="1"/>
    <col min="8706" max="8706" width="6.7109375" style="1" customWidth="1"/>
    <col min="8707" max="8707" width="49.85546875" style="1" customWidth="1"/>
    <col min="8708" max="8708" width="20.7109375" style="1" customWidth="1"/>
    <col min="8709" max="8709" width="18.5703125" style="1" customWidth="1"/>
    <col min="8710" max="8710" width="21.28515625" style="1" customWidth="1"/>
    <col min="8711" max="8713" width="0" style="1" hidden="1" customWidth="1"/>
    <col min="8714" max="8714" width="20" style="1" customWidth="1"/>
    <col min="8715" max="8716" width="0" style="1" hidden="1" customWidth="1"/>
    <col min="8717" max="8717" width="23.5703125" style="1" customWidth="1"/>
    <col min="8718" max="8718" width="2.7109375" style="1" customWidth="1"/>
    <col min="8719" max="8738" width="0" style="1" hidden="1" customWidth="1"/>
    <col min="8739" max="8960" width="11.42578125" style="1"/>
    <col min="8961" max="8961" width="13.5703125" style="1" customWidth="1"/>
    <col min="8962" max="8962" width="6.7109375" style="1" customWidth="1"/>
    <col min="8963" max="8963" width="49.85546875" style="1" customWidth="1"/>
    <col min="8964" max="8964" width="20.7109375" style="1" customWidth="1"/>
    <col min="8965" max="8965" width="18.5703125" style="1" customWidth="1"/>
    <col min="8966" max="8966" width="21.28515625" style="1" customWidth="1"/>
    <col min="8967" max="8969" width="0" style="1" hidden="1" customWidth="1"/>
    <col min="8970" max="8970" width="20" style="1" customWidth="1"/>
    <col min="8971" max="8972" width="0" style="1" hidden="1" customWidth="1"/>
    <col min="8973" max="8973" width="23.5703125" style="1" customWidth="1"/>
    <col min="8974" max="8974" width="2.7109375" style="1" customWidth="1"/>
    <col min="8975" max="8994" width="0" style="1" hidden="1" customWidth="1"/>
    <col min="8995" max="9216" width="11.42578125" style="1"/>
    <col min="9217" max="9217" width="13.5703125" style="1" customWidth="1"/>
    <col min="9218" max="9218" width="6.7109375" style="1" customWidth="1"/>
    <col min="9219" max="9219" width="49.85546875" style="1" customWidth="1"/>
    <col min="9220" max="9220" width="20.7109375" style="1" customWidth="1"/>
    <col min="9221" max="9221" width="18.5703125" style="1" customWidth="1"/>
    <col min="9222" max="9222" width="21.28515625" style="1" customWidth="1"/>
    <col min="9223" max="9225" width="0" style="1" hidden="1" customWidth="1"/>
    <col min="9226" max="9226" width="20" style="1" customWidth="1"/>
    <col min="9227" max="9228" width="0" style="1" hidden="1" customWidth="1"/>
    <col min="9229" max="9229" width="23.5703125" style="1" customWidth="1"/>
    <col min="9230" max="9230" width="2.7109375" style="1" customWidth="1"/>
    <col min="9231" max="9250" width="0" style="1" hidden="1" customWidth="1"/>
    <col min="9251" max="9472" width="11.42578125" style="1"/>
    <col min="9473" max="9473" width="13.5703125" style="1" customWidth="1"/>
    <col min="9474" max="9474" width="6.7109375" style="1" customWidth="1"/>
    <col min="9475" max="9475" width="49.85546875" style="1" customWidth="1"/>
    <col min="9476" max="9476" width="20.7109375" style="1" customWidth="1"/>
    <col min="9477" max="9477" width="18.5703125" style="1" customWidth="1"/>
    <col min="9478" max="9478" width="21.28515625" style="1" customWidth="1"/>
    <col min="9479" max="9481" width="0" style="1" hidden="1" customWidth="1"/>
    <col min="9482" max="9482" width="20" style="1" customWidth="1"/>
    <col min="9483" max="9484" width="0" style="1" hidden="1" customWidth="1"/>
    <col min="9485" max="9485" width="23.5703125" style="1" customWidth="1"/>
    <col min="9486" max="9486" width="2.7109375" style="1" customWidth="1"/>
    <col min="9487" max="9506" width="0" style="1" hidden="1" customWidth="1"/>
    <col min="9507" max="9728" width="11.42578125" style="1"/>
    <col min="9729" max="9729" width="13.5703125" style="1" customWidth="1"/>
    <col min="9730" max="9730" width="6.7109375" style="1" customWidth="1"/>
    <col min="9731" max="9731" width="49.85546875" style="1" customWidth="1"/>
    <col min="9732" max="9732" width="20.7109375" style="1" customWidth="1"/>
    <col min="9733" max="9733" width="18.5703125" style="1" customWidth="1"/>
    <col min="9734" max="9734" width="21.28515625" style="1" customWidth="1"/>
    <col min="9735" max="9737" width="0" style="1" hidden="1" customWidth="1"/>
    <col min="9738" max="9738" width="20" style="1" customWidth="1"/>
    <col min="9739" max="9740" width="0" style="1" hidden="1" customWidth="1"/>
    <col min="9741" max="9741" width="23.5703125" style="1" customWidth="1"/>
    <col min="9742" max="9742" width="2.7109375" style="1" customWidth="1"/>
    <col min="9743" max="9762" width="0" style="1" hidden="1" customWidth="1"/>
    <col min="9763" max="9984" width="11.42578125" style="1"/>
    <col min="9985" max="9985" width="13.5703125" style="1" customWidth="1"/>
    <col min="9986" max="9986" width="6.7109375" style="1" customWidth="1"/>
    <col min="9987" max="9987" width="49.85546875" style="1" customWidth="1"/>
    <col min="9988" max="9988" width="20.7109375" style="1" customWidth="1"/>
    <col min="9989" max="9989" width="18.5703125" style="1" customWidth="1"/>
    <col min="9990" max="9990" width="21.28515625" style="1" customWidth="1"/>
    <col min="9991" max="9993" width="0" style="1" hidden="1" customWidth="1"/>
    <col min="9994" max="9994" width="20" style="1" customWidth="1"/>
    <col min="9995" max="9996" width="0" style="1" hidden="1" customWidth="1"/>
    <col min="9997" max="9997" width="23.5703125" style="1" customWidth="1"/>
    <col min="9998" max="9998" width="2.7109375" style="1" customWidth="1"/>
    <col min="9999" max="10018" width="0" style="1" hidden="1" customWidth="1"/>
    <col min="10019" max="10240" width="11.42578125" style="1"/>
    <col min="10241" max="10241" width="13.5703125" style="1" customWidth="1"/>
    <col min="10242" max="10242" width="6.7109375" style="1" customWidth="1"/>
    <col min="10243" max="10243" width="49.85546875" style="1" customWidth="1"/>
    <col min="10244" max="10244" width="20.7109375" style="1" customWidth="1"/>
    <col min="10245" max="10245" width="18.5703125" style="1" customWidth="1"/>
    <col min="10246" max="10246" width="21.28515625" style="1" customWidth="1"/>
    <col min="10247" max="10249" width="0" style="1" hidden="1" customWidth="1"/>
    <col min="10250" max="10250" width="20" style="1" customWidth="1"/>
    <col min="10251" max="10252" width="0" style="1" hidden="1" customWidth="1"/>
    <col min="10253" max="10253" width="23.5703125" style="1" customWidth="1"/>
    <col min="10254" max="10254" width="2.7109375" style="1" customWidth="1"/>
    <col min="10255" max="10274" width="0" style="1" hidden="1" customWidth="1"/>
    <col min="10275" max="10496" width="11.42578125" style="1"/>
    <col min="10497" max="10497" width="13.5703125" style="1" customWidth="1"/>
    <col min="10498" max="10498" width="6.7109375" style="1" customWidth="1"/>
    <col min="10499" max="10499" width="49.85546875" style="1" customWidth="1"/>
    <col min="10500" max="10500" width="20.7109375" style="1" customWidth="1"/>
    <col min="10501" max="10501" width="18.5703125" style="1" customWidth="1"/>
    <col min="10502" max="10502" width="21.28515625" style="1" customWidth="1"/>
    <col min="10503" max="10505" width="0" style="1" hidden="1" customWidth="1"/>
    <col min="10506" max="10506" width="20" style="1" customWidth="1"/>
    <col min="10507" max="10508" width="0" style="1" hidden="1" customWidth="1"/>
    <col min="10509" max="10509" width="23.5703125" style="1" customWidth="1"/>
    <col min="10510" max="10510" width="2.7109375" style="1" customWidth="1"/>
    <col min="10511" max="10530" width="0" style="1" hidden="1" customWidth="1"/>
    <col min="10531" max="10752" width="11.42578125" style="1"/>
    <col min="10753" max="10753" width="13.5703125" style="1" customWidth="1"/>
    <col min="10754" max="10754" width="6.7109375" style="1" customWidth="1"/>
    <col min="10755" max="10755" width="49.85546875" style="1" customWidth="1"/>
    <col min="10756" max="10756" width="20.7109375" style="1" customWidth="1"/>
    <col min="10757" max="10757" width="18.5703125" style="1" customWidth="1"/>
    <col min="10758" max="10758" width="21.28515625" style="1" customWidth="1"/>
    <col min="10759" max="10761" width="0" style="1" hidden="1" customWidth="1"/>
    <col min="10762" max="10762" width="20" style="1" customWidth="1"/>
    <col min="10763" max="10764" width="0" style="1" hidden="1" customWidth="1"/>
    <col min="10765" max="10765" width="23.5703125" style="1" customWidth="1"/>
    <col min="10766" max="10766" width="2.7109375" style="1" customWidth="1"/>
    <col min="10767" max="10786" width="0" style="1" hidden="1" customWidth="1"/>
    <col min="10787" max="11008" width="11.42578125" style="1"/>
    <col min="11009" max="11009" width="13.5703125" style="1" customWidth="1"/>
    <col min="11010" max="11010" width="6.7109375" style="1" customWidth="1"/>
    <col min="11011" max="11011" width="49.85546875" style="1" customWidth="1"/>
    <col min="11012" max="11012" width="20.7109375" style="1" customWidth="1"/>
    <col min="11013" max="11013" width="18.5703125" style="1" customWidth="1"/>
    <col min="11014" max="11014" width="21.28515625" style="1" customWidth="1"/>
    <col min="11015" max="11017" width="0" style="1" hidden="1" customWidth="1"/>
    <col min="11018" max="11018" width="20" style="1" customWidth="1"/>
    <col min="11019" max="11020" width="0" style="1" hidden="1" customWidth="1"/>
    <col min="11021" max="11021" width="23.5703125" style="1" customWidth="1"/>
    <col min="11022" max="11022" width="2.7109375" style="1" customWidth="1"/>
    <col min="11023" max="11042" width="0" style="1" hidden="1" customWidth="1"/>
    <col min="11043" max="11264" width="11.42578125" style="1"/>
    <col min="11265" max="11265" width="13.5703125" style="1" customWidth="1"/>
    <col min="11266" max="11266" width="6.7109375" style="1" customWidth="1"/>
    <col min="11267" max="11267" width="49.85546875" style="1" customWidth="1"/>
    <col min="11268" max="11268" width="20.7109375" style="1" customWidth="1"/>
    <col min="11269" max="11269" width="18.5703125" style="1" customWidth="1"/>
    <col min="11270" max="11270" width="21.28515625" style="1" customWidth="1"/>
    <col min="11271" max="11273" width="0" style="1" hidden="1" customWidth="1"/>
    <col min="11274" max="11274" width="20" style="1" customWidth="1"/>
    <col min="11275" max="11276" width="0" style="1" hidden="1" customWidth="1"/>
    <col min="11277" max="11277" width="23.5703125" style="1" customWidth="1"/>
    <col min="11278" max="11278" width="2.7109375" style="1" customWidth="1"/>
    <col min="11279" max="11298" width="0" style="1" hidden="1" customWidth="1"/>
    <col min="11299" max="11520" width="11.42578125" style="1"/>
    <col min="11521" max="11521" width="13.5703125" style="1" customWidth="1"/>
    <col min="11522" max="11522" width="6.7109375" style="1" customWidth="1"/>
    <col min="11523" max="11523" width="49.85546875" style="1" customWidth="1"/>
    <col min="11524" max="11524" width="20.7109375" style="1" customWidth="1"/>
    <col min="11525" max="11525" width="18.5703125" style="1" customWidth="1"/>
    <col min="11526" max="11526" width="21.28515625" style="1" customWidth="1"/>
    <col min="11527" max="11529" width="0" style="1" hidden="1" customWidth="1"/>
    <col min="11530" max="11530" width="20" style="1" customWidth="1"/>
    <col min="11531" max="11532" width="0" style="1" hidden="1" customWidth="1"/>
    <col min="11533" max="11533" width="23.5703125" style="1" customWidth="1"/>
    <col min="11534" max="11534" width="2.7109375" style="1" customWidth="1"/>
    <col min="11535" max="11554" width="0" style="1" hidden="1" customWidth="1"/>
    <col min="11555" max="11776" width="11.42578125" style="1"/>
    <col min="11777" max="11777" width="13.5703125" style="1" customWidth="1"/>
    <col min="11778" max="11778" width="6.7109375" style="1" customWidth="1"/>
    <col min="11779" max="11779" width="49.85546875" style="1" customWidth="1"/>
    <col min="11780" max="11780" width="20.7109375" style="1" customWidth="1"/>
    <col min="11781" max="11781" width="18.5703125" style="1" customWidth="1"/>
    <col min="11782" max="11782" width="21.28515625" style="1" customWidth="1"/>
    <col min="11783" max="11785" width="0" style="1" hidden="1" customWidth="1"/>
    <col min="11786" max="11786" width="20" style="1" customWidth="1"/>
    <col min="11787" max="11788" width="0" style="1" hidden="1" customWidth="1"/>
    <col min="11789" max="11789" width="23.5703125" style="1" customWidth="1"/>
    <col min="11790" max="11790" width="2.7109375" style="1" customWidth="1"/>
    <col min="11791" max="11810" width="0" style="1" hidden="1" customWidth="1"/>
    <col min="11811" max="12032" width="11.42578125" style="1"/>
    <col min="12033" max="12033" width="13.5703125" style="1" customWidth="1"/>
    <col min="12034" max="12034" width="6.7109375" style="1" customWidth="1"/>
    <col min="12035" max="12035" width="49.85546875" style="1" customWidth="1"/>
    <col min="12036" max="12036" width="20.7109375" style="1" customWidth="1"/>
    <col min="12037" max="12037" width="18.5703125" style="1" customWidth="1"/>
    <col min="12038" max="12038" width="21.28515625" style="1" customWidth="1"/>
    <col min="12039" max="12041" width="0" style="1" hidden="1" customWidth="1"/>
    <col min="12042" max="12042" width="20" style="1" customWidth="1"/>
    <col min="12043" max="12044" width="0" style="1" hidden="1" customWidth="1"/>
    <col min="12045" max="12045" width="23.5703125" style="1" customWidth="1"/>
    <col min="12046" max="12046" width="2.7109375" style="1" customWidth="1"/>
    <col min="12047" max="12066" width="0" style="1" hidden="1" customWidth="1"/>
    <col min="12067" max="12288" width="11.42578125" style="1"/>
    <col min="12289" max="12289" width="13.5703125" style="1" customWidth="1"/>
    <col min="12290" max="12290" width="6.7109375" style="1" customWidth="1"/>
    <col min="12291" max="12291" width="49.85546875" style="1" customWidth="1"/>
    <col min="12292" max="12292" width="20.7109375" style="1" customWidth="1"/>
    <col min="12293" max="12293" width="18.5703125" style="1" customWidth="1"/>
    <col min="12294" max="12294" width="21.28515625" style="1" customWidth="1"/>
    <col min="12295" max="12297" width="0" style="1" hidden="1" customWidth="1"/>
    <col min="12298" max="12298" width="20" style="1" customWidth="1"/>
    <col min="12299" max="12300" width="0" style="1" hidden="1" customWidth="1"/>
    <col min="12301" max="12301" width="23.5703125" style="1" customWidth="1"/>
    <col min="12302" max="12302" width="2.7109375" style="1" customWidth="1"/>
    <col min="12303" max="12322" width="0" style="1" hidden="1" customWidth="1"/>
    <col min="12323" max="12544" width="11.42578125" style="1"/>
    <col min="12545" max="12545" width="13.5703125" style="1" customWidth="1"/>
    <col min="12546" max="12546" width="6.7109375" style="1" customWidth="1"/>
    <col min="12547" max="12547" width="49.85546875" style="1" customWidth="1"/>
    <col min="12548" max="12548" width="20.7109375" style="1" customWidth="1"/>
    <col min="12549" max="12549" width="18.5703125" style="1" customWidth="1"/>
    <col min="12550" max="12550" width="21.28515625" style="1" customWidth="1"/>
    <col min="12551" max="12553" width="0" style="1" hidden="1" customWidth="1"/>
    <col min="12554" max="12554" width="20" style="1" customWidth="1"/>
    <col min="12555" max="12556" width="0" style="1" hidden="1" customWidth="1"/>
    <col min="12557" max="12557" width="23.5703125" style="1" customWidth="1"/>
    <col min="12558" max="12558" width="2.7109375" style="1" customWidth="1"/>
    <col min="12559" max="12578" width="0" style="1" hidden="1" customWidth="1"/>
    <col min="12579" max="12800" width="11.42578125" style="1"/>
    <col min="12801" max="12801" width="13.5703125" style="1" customWidth="1"/>
    <col min="12802" max="12802" width="6.7109375" style="1" customWidth="1"/>
    <col min="12803" max="12803" width="49.85546875" style="1" customWidth="1"/>
    <col min="12804" max="12804" width="20.7109375" style="1" customWidth="1"/>
    <col min="12805" max="12805" width="18.5703125" style="1" customWidth="1"/>
    <col min="12806" max="12806" width="21.28515625" style="1" customWidth="1"/>
    <col min="12807" max="12809" width="0" style="1" hidden="1" customWidth="1"/>
    <col min="12810" max="12810" width="20" style="1" customWidth="1"/>
    <col min="12811" max="12812" width="0" style="1" hidden="1" customWidth="1"/>
    <col min="12813" max="12813" width="23.5703125" style="1" customWidth="1"/>
    <col min="12814" max="12814" width="2.7109375" style="1" customWidth="1"/>
    <col min="12815" max="12834" width="0" style="1" hidden="1" customWidth="1"/>
    <col min="12835" max="13056" width="11.42578125" style="1"/>
    <col min="13057" max="13057" width="13.5703125" style="1" customWidth="1"/>
    <col min="13058" max="13058" width="6.7109375" style="1" customWidth="1"/>
    <col min="13059" max="13059" width="49.85546875" style="1" customWidth="1"/>
    <col min="13060" max="13060" width="20.7109375" style="1" customWidth="1"/>
    <col min="13061" max="13061" width="18.5703125" style="1" customWidth="1"/>
    <col min="13062" max="13062" width="21.28515625" style="1" customWidth="1"/>
    <col min="13063" max="13065" width="0" style="1" hidden="1" customWidth="1"/>
    <col min="13066" max="13066" width="20" style="1" customWidth="1"/>
    <col min="13067" max="13068" width="0" style="1" hidden="1" customWidth="1"/>
    <col min="13069" max="13069" width="23.5703125" style="1" customWidth="1"/>
    <col min="13070" max="13070" width="2.7109375" style="1" customWidth="1"/>
    <col min="13071" max="13090" width="0" style="1" hidden="1" customWidth="1"/>
    <col min="13091" max="13312" width="11.42578125" style="1"/>
    <col min="13313" max="13313" width="13.5703125" style="1" customWidth="1"/>
    <col min="13314" max="13314" width="6.7109375" style="1" customWidth="1"/>
    <col min="13315" max="13315" width="49.85546875" style="1" customWidth="1"/>
    <col min="13316" max="13316" width="20.7109375" style="1" customWidth="1"/>
    <col min="13317" max="13317" width="18.5703125" style="1" customWidth="1"/>
    <col min="13318" max="13318" width="21.28515625" style="1" customWidth="1"/>
    <col min="13319" max="13321" width="0" style="1" hidden="1" customWidth="1"/>
    <col min="13322" max="13322" width="20" style="1" customWidth="1"/>
    <col min="13323" max="13324" width="0" style="1" hidden="1" customWidth="1"/>
    <col min="13325" max="13325" width="23.5703125" style="1" customWidth="1"/>
    <col min="13326" max="13326" width="2.7109375" style="1" customWidth="1"/>
    <col min="13327" max="13346" width="0" style="1" hidden="1" customWidth="1"/>
    <col min="13347" max="13568" width="11.42578125" style="1"/>
    <col min="13569" max="13569" width="13.5703125" style="1" customWidth="1"/>
    <col min="13570" max="13570" width="6.7109375" style="1" customWidth="1"/>
    <col min="13571" max="13571" width="49.85546875" style="1" customWidth="1"/>
    <col min="13572" max="13572" width="20.7109375" style="1" customWidth="1"/>
    <col min="13573" max="13573" width="18.5703125" style="1" customWidth="1"/>
    <col min="13574" max="13574" width="21.28515625" style="1" customWidth="1"/>
    <col min="13575" max="13577" width="0" style="1" hidden="1" customWidth="1"/>
    <col min="13578" max="13578" width="20" style="1" customWidth="1"/>
    <col min="13579" max="13580" width="0" style="1" hidden="1" customWidth="1"/>
    <col min="13581" max="13581" width="23.5703125" style="1" customWidth="1"/>
    <col min="13582" max="13582" width="2.7109375" style="1" customWidth="1"/>
    <col min="13583" max="13602" width="0" style="1" hidden="1" customWidth="1"/>
    <col min="13603" max="13824" width="11.42578125" style="1"/>
    <col min="13825" max="13825" width="13.5703125" style="1" customWidth="1"/>
    <col min="13826" max="13826" width="6.7109375" style="1" customWidth="1"/>
    <col min="13827" max="13827" width="49.85546875" style="1" customWidth="1"/>
    <col min="13828" max="13828" width="20.7109375" style="1" customWidth="1"/>
    <col min="13829" max="13829" width="18.5703125" style="1" customWidth="1"/>
    <col min="13830" max="13830" width="21.28515625" style="1" customWidth="1"/>
    <col min="13831" max="13833" width="0" style="1" hidden="1" customWidth="1"/>
    <col min="13834" max="13834" width="20" style="1" customWidth="1"/>
    <col min="13835" max="13836" width="0" style="1" hidden="1" customWidth="1"/>
    <col min="13837" max="13837" width="23.5703125" style="1" customWidth="1"/>
    <col min="13838" max="13838" width="2.7109375" style="1" customWidth="1"/>
    <col min="13839" max="13858" width="0" style="1" hidden="1" customWidth="1"/>
    <col min="13859" max="14080" width="11.42578125" style="1"/>
    <col min="14081" max="14081" width="13.5703125" style="1" customWidth="1"/>
    <col min="14082" max="14082" width="6.7109375" style="1" customWidth="1"/>
    <col min="14083" max="14083" width="49.85546875" style="1" customWidth="1"/>
    <col min="14084" max="14084" width="20.7109375" style="1" customWidth="1"/>
    <col min="14085" max="14085" width="18.5703125" style="1" customWidth="1"/>
    <col min="14086" max="14086" width="21.28515625" style="1" customWidth="1"/>
    <col min="14087" max="14089" width="0" style="1" hidden="1" customWidth="1"/>
    <col min="14090" max="14090" width="20" style="1" customWidth="1"/>
    <col min="14091" max="14092" width="0" style="1" hidden="1" customWidth="1"/>
    <col min="14093" max="14093" width="23.5703125" style="1" customWidth="1"/>
    <col min="14094" max="14094" width="2.7109375" style="1" customWidth="1"/>
    <col min="14095" max="14114" width="0" style="1" hidden="1" customWidth="1"/>
    <col min="14115" max="14336" width="11.42578125" style="1"/>
    <col min="14337" max="14337" width="13.5703125" style="1" customWidth="1"/>
    <col min="14338" max="14338" width="6.7109375" style="1" customWidth="1"/>
    <col min="14339" max="14339" width="49.85546875" style="1" customWidth="1"/>
    <col min="14340" max="14340" width="20.7109375" style="1" customWidth="1"/>
    <col min="14341" max="14341" width="18.5703125" style="1" customWidth="1"/>
    <col min="14342" max="14342" width="21.28515625" style="1" customWidth="1"/>
    <col min="14343" max="14345" width="0" style="1" hidden="1" customWidth="1"/>
    <col min="14346" max="14346" width="20" style="1" customWidth="1"/>
    <col min="14347" max="14348" width="0" style="1" hidden="1" customWidth="1"/>
    <col min="14349" max="14349" width="23.5703125" style="1" customWidth="1"/>
    <col min="14350" max="14350" width="2.7109375" style="1" customWidth="1"/>
    <col min="14351" max="14370" width="0" style="1" hidden="1" customWidth="1"/>
    <col min="14371" max="14592" width="11.42578125" style="1"/>
    <col min="14593" max="14593" width="13.5703125" style="1" customWidth="1"/>
    <col min="14594" max="14594" width="6.7109375" style="1" customWidth="1"/>
    <col min="14595" max="14595" width="49.85546875" style="1" customWidth="1"/>
    <col min="14596" max="14596" width="20.7109375" style="1" customWidth="1"/>
    <col min="14597" max="14597" width="18.5703125" style="1" customWidth="1"/>
    <col min="14598" max="14598" width="21.28515625" style="1" customWidth="1"/>
    <col min="14599" max="14601" width="0" style="1" hidden="1" customWidth="1"/>
    <col min="14602" max="14602" width="20" style="1" customWidth="1"/>
    <col min="14603" max="14604" width="0" style="1" hidden="1" customWidth="1"/>
    <col min="14605" max="14605" width="23.5703125" style="1" customWidth="1"/>
    <col min="14606" max="14606" width="2.7109375" style="1" customWidth="1"/>
    <col min="14607" max="14626" width="0" style="1" hidden="1" customWidth="1"/>
    <col min="14627" max="14848" width="11.42578125" style="1"/>
    <col min="14849" max="14849" width="13.5703125" style="1" customWidth="1"/>
    <col min="14850" max="14850" width="6.7109375" style="1" customWidth="1"/>
    <col min="14851" max="14851" width="49.85546875" style="1" customWidth="1"/>
    <col min="14852" max="14852" width="20.7109375" style="1" customWidth="1"/>
    <col min="14853" max="14853" width="18.5703125" style="1" customWidth="1"/>
    <col min="14854" max="14854" width="21.28515625" style="1" customWidth="1"/>
    <col min="14855" max="14857" width="0" style="1" hidden="1" customWidth="1"/>
    <col min="14858" max="14858" width="20" style="1" customWidth="1"/>
    <col min="14859" max="14860" width="0" style="1" hidden="1" customWidth="1"/>
    <col min="14861" max="14861" width="23.5703125" style="1" customWidth="1"/>
    <col min="14862" max="14862" width="2.7109375" style="1" customWidth="1"/>
    <col min="14863" max="14882" width="0" style="1" hidden="1" customWidth="1"/>
    <col min="14883" max="15104" width="11.42578125" style="1"/>
    <col min="15105" max="15105" width="13.5703125" style="1" customWidth="1"/>
    <col min="15106" max="15106" width="6.7109375" style="1" customWidth="1"/>
    <col min="15107" max="15107" width="49.85546875" style="1" customWidth="1"/>
    <col min="15108" max="15108" width="20.7109375" style="1" customWidth="1"/>
    <col min="15109" max="15109" width="18.5703125" style="1" customWidth="1"/>
    <col min="15110" max="15110" width="21.28515625" style="1" customWidth="1"/>
    <col min="15111" max="15113" width="0" style="1" hidden="1" customWidth="1"/>
    <col min="15114" max="15114" width="20" style="1" customWidth="1"/>
    <col min="15115" max="15116" width="0" style="1" hidden="1" customWidth="1"/>
    <col min="15117" max="15117" width="23.5703125" style="1" customWidth="1"/>
    <col min="15118" max="15118" width="2.7109375" style="1" customWidth="1"/>
    <col min="15119" max="15138" width="0" style="1" hidden="1" customWidth="1"/>
    <col min="15139" max="15360" width="11.42578125" style="1"/>
    <col min="15361" max="15361" width="13.5703125" style="1" customWidth="1"/>
    <col min="15362" max="15362" width="6.7109375" style="1" customWidth="1"/>
    <col min="15363" max="15363" width="49.85546875" style="1" customWidth="1"/>
    <col min="15364" max="15364" width="20.7109375" style="1" customWidth="1"/>
    <col min="15365" max="15365" width="18.5703125" style="1" customWidth="1"/>
    <col min="15366" max="15366" width="21.28515625" style="1" customWidth="1"/>
    <col min="15367" max="15369" width="0" style="1" hidden="1" customWidth="1"/>
    <col min="15370" max="15370" width="20" style="1" customWidth="1"/>
    <col min="15371" max="15372" width="0" style="1" hidden="1" customWidth="1"/>
    <col min="15373" max="15373" width="23.5703125" style="1" customWidth="1"/>
    <col min="15374" max="15374" width="2.7109375" style="1" customWidth="1"/>
    <col min="15375" max="15394" width="0" style="1" hidden="1" customWidth="1"/>
    <col min="15395" max="15616" width="11.42578125" style="1"/>
    <col min="15617" max="15617" width="13.5703125" style="1" customWidth="1"/>
    <col min="15618" max="15618" width="6.7109375" style="1" customWidth="1"/>
    <col min="15619" max="15619" width="49.85546875" style="1" customWidth="1"/>
    <col min="15620" max="15620" width="20.7109375" style="1" customWidth="1"/>
    <col min="15621" max="15621" width="18.5703125" style="1" customWidth="1"/>
    <col min="15622" max="15622" width="21.28515625" style="1" customWidth="1"/>
    <col min="15623" max="15625" width="0" style="1" hidden="1" customWidth="1"/>
    <col min="15626" max="15626" width="20" style="1" customWidth="1"/>
    <col min="15627" max="15628" width="0" style="1" hidden="1" customWidth="1"/>
    <col min="15629" max="15629" width="23.5703125" style="1" customWidth="1"/>
    <col min="15630" max="15630" width="2.7109375" style="1" customWidth="1"/>
    <col min="15631" max="15650" width="0" style="1" hidden="1" customWidth="1"/>
    <col min="15651" max="15872" width="11.42578125" style="1"/>
    <col min="15873" max="15873" width="13.5703125" style="1" customWidth="1"/>
    <col min="15874" max="15874" width="6.7109375" style="1" customWidth="1"/>
    <col min="15875" max="15875" width="49.85546875" style="1" customWidth="1"/>
    <col min="15876" max="15876" width="20.7109375" style="1" customWidth="1"/>
    <col min="15877" max="15877" width="18.5703125" style="1" customWidth="1"/>
    <col min="15878" max="15878" width="21.28515625" style="1" customWidth="1"/>
    <col min="15879" max="15881" width="0" style="1" hidden="1" customWidth="1"/>
    <col min="15882" max="15882" width="20" style="1" customWidth="1"/>
    <col min="15883" max="15884" width="0" style="1" hidden="1" customWidth="1"/>
    <col min="15885" max="15885" width="23.5703125" style="1" customWidth="1"/>
    <col min="15886" max="15886" width="2.7109375" style="1" customWidth="1"/>
    <col min="15887" max="15906" width="0" style="1" hidden="1" customWidth="1"/>
    <col min="15907" max="16128" width="11.42578125" style="1"/>
    <col min="16129" max="16129" width="13.5703125" style="1" customWidth="1"/>
    <col min="16130" max="16130" width="6.7109375" style="1" customWidth="1"/>
    <col min="16131" max="16131" width="49.85546875" style="1" customWidth="1"/>
    <col min="16132" max="16132" width="20.7109375" style="1" customWidth="1"/>
    <col min="16133" max="16133" width="18.5703125" style="1" customWidth="1"/>
    <col min="16134" max="16134" width="21.28515625" style="1" customWidth="1"/>
    <col min="16135" max="16137" width="0" style="1" hidden="1" customWidth="1"/>
    <col min="16138" max="16138" width="20" style="1" customWidth="1"/>
    <col min="16139" max="16140" width="0" style="1" hidden="1" customWidth="1"/>
    <col min="16141" max="16141" width="23.5703125" style="1" customWidth="1"/>
    <col min="16142" max="16142" width="2.7109375" style="1" customWidth="1"/>
    <col min="16143" max="16162" width="0" style="1" hidden="1" customWidth="1"/>
    <col min="16163" max="16384" width="11.42578125" style="1"/>
  </cols>
  <sheetData>
    <row r="1" spans="1:15" ht="15.75" thickBot="1" x14ac:dyDescent="0.3"/>
    <row r="2" spans="1:15" x14ac:dyDescent="0.25">
      <c r="A2" s="153"/>
      <c r="B2" s="113"/>
      <c r="C2" s="113"/>
      <c r="D2" s="113"/>
      <c r="E2" s="168"/>
      <c r="F2" s="115"/>
      <c r="G2" s="115"/>
      <c r="H2" s="115"/>
      <c r="I2" s="115"/>
      <c r="J2" s="115"/>
      <c r="K2" s="115"/>
      <c r="L2" s="115"/>
      <c r="M2" s="116"/>
    </row>
    <row r="3" spans="1:15" x14ac:dyDescent="0.25">
      <c r="A3" s="419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1"/>
    </row>
    <row r="4" spans="1:15" x14ac:dyDescent="0.25">
      <c r="A4" s="419" t="s">
        <v>203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1"/>
    </row>
    <row r="5" spans="1:15" ht="6" customHeight="1" x14ac:dyDescent="0.25">
      <c r="A5" s="2"/>
      <c r="M5" s="5"/>
    </row>
    <row r="6" spans="1:15" x14ac:dyDescent="0.25">
      <c r="A6" s="6" t="s">
        <v>0</v>
      </c>
      <c r="M6" s="5"/>
    </row>
    <row r="7" spans="1:15" ht="3" customHeight="1" x14ac:dyDescent="0.25">
      <c r="A7" s="2"/>
      <c r="M7" s="7"/>
    </row>
    <row r="8" spans="1:15" x14ac:dyDescent="0.25">
      <c r="A8" s="2" t="s">
        <v>3</v>
      </c>
      <c r="C8" s="1" t="s">
        <v>4</v>
      </c>
      <c r="F8" s="3" t="s">
        <v>117</v>
      </c>
      <c r="J8" s="3" t="s">
        <v>228</v>
      </c>
      <c r="K8" s="1"/>
      <c r="M8" s="5" t="s">
        <v>204</v>
      </c>
    </row>
    <row r="9" spans="1:15" ht="6" customHeight="1" thickBot="1" x14ac:dyDescent="0.3">
      <c r="A9" s="103"/>
      <c r="B9" s="62"/>
      <c r="C9" s="62"/>
      <c r="D9" s="62"/>
      <c r="E9" s="169"/>
      <c r="F9" s="63"/>
      <c r="G9" s="63"/>
      <c r="H9" s="63"/>
      <c r="I9" s="63"/>
      <c r="J9" s="63"/>
      <c r="K9" s="63"/>
      <c r="L9" s="63"/>
      <c r="M9" s="65"/>
    </row>
    <row r="10" spans="1:15" ht="15.75" thickBot="1" x14ac:dyDescent="0.3">
      <c r="A10" s="425"/>
      <c r="B10" s="426"/>
      <c r="C10" s="426"/>
      <c r="D10" s="426"/>
      <c r="E10" s="426"/>
      <c r="F10" s="426"/>
      <c r="G10" s="426"/>
      <c r="H10" s="426"/>
      <c r="I10" s="426"/>
      <c r="J10" s="426"/>
      <c r="K10" s="426"/>
      <c r="L10" s="426"/>
      <c r="M10" s="427"/>
    </row>
    <row r="11" spans="1:15" ht="50.25" customHeight="1" thickBot="1" x14ac:dyDescent="0.3">
      <c r="A11" s="170" t="s">
        <v>205</v>
      </c>
      <c r="B11" s="171"/>
      <c r="C11" s="171" t="s">
        <v>206</v>
      </c>
      <c r="D11" s="172" t="s">
        <v>207</v>
      </c>
      <c r="E11" s="173" t="s">
        <v>208</v>
      </c>
      <c r="F11" s="172" t="s">
        <v>209</v>
      </c>
      <c r="G11" s="172"/>
      <c r="H11" s="172"/>
      <c r="I11" s="172"/>
      <c r="J11" s="172" t="s">
        <v>210</v>
      </c>
      <c r="K11" s="172" t="s">
        <v>211</v>
      </c>
      <c r="L11" s="172" t="s">
        <v>212</v>
      </c>
      <c r="M11" s="174" t="s">
        <v>213</v>
      </c>
    </row>
    <row r="12" spans="1:15" ht="16.5" thickBot="1" x14ac:dyDescent="0.3">
      <c r="A12" s="242" t="s">
        <v>13</v>
      </c>
      <c r="B12" s="117"/>
      <c r="C12" s="243" t="s">
        <v>14</v>
      </c>
      <c r="D12" s="175">
        <f>+D13+D18+D43</f>
        <v>817218822.54999995</v>
      </c>
      <c r="E12" s="176">
        <f>+E13+E18+E43</f>
        <v>1067700</v>
      </c>
      <c r="F12" s="175">
        <f>+F15+F18+F43</f>
        <v>816151122.54999995</v>
      </c>
      <c r="G12" s="177"/>
      <c r="H12" s="177"/>
      <c r="I12" s="177"/>
      <c r="J12" s="175">
        <f>+J13+J18+J43</f>
        <v>371383713</v>
      </c>
      <c r="K12" s="175">
        <f>+K13+K18+K43</f>
        <v>0</v>
      </c>
      <c r="L12" s="175">
        <f>+L13+L18+L43</f>
        <v>0</v>
      </c>
      <c r="M12" s="228">
        <f>+M13+M18+M43</f>
        <v>371383713</v>
      </c>
      <c r="O12" s="178">
        <f>+M12/F12</f>
        <v>0.45504282569585985</v>
      </c>
    </row>
    <row r="13" spans="1:15" ht="15.75" x14ac:dyDescent="0.25">
      <c r="A13" s="48">
        <v>1</v>
      </c>
      <c r="B13" s="49"/>
      <c r="C13" s="49" t="s">
        <v>15</v>
      </c>
      <c r="D13" s="52">
        <f>+D14</f>
        <v>430924947</v>
      </c>
      <c r="E13" s="51">
        <f>+E14</f>
        <v>1067700</v>
      </c>
      <c r="F13" s="52">
        <f t="shared" ref="F13:F47" si="0">+D13-E13</f>
        <v>429857247</v>
      </c>
      <c r="G13" s="50"/>
      <c r="H13" s="52"/>
      <c r="I13" s="52"/>
      <c r="J13" s="54">
        <f>+J14</f>
        <v>339901932</v>
      </c>
      <c r="K13" s="51"/>
      <c r="L13" s="51"/>
      <c r="M13" s="179">
        <f>+M14</f>
        <v>339901932</v>
      </c>
      <c r="O13" s="178">
        <f t="shared" ref="O13:O46" si="1">+M13/F13</f>
        <v>0.79073211949361411</v>
      </c>
    </row>
    <row r="14" spans="1:15" ht="15.75" x14ac:dyDescent="0.25">
      <c r="A14" s="26">
        <v>10</v>
      </c>
      <c r="B14" s="27"/>
      <c r="C14" s="27" t="s">
        <v>15</v>
      </c>
      <c r="D14" s="28">
        <f>+D15</f>
        <v>430924947</v>
      </c>
      <c r="E14" s="54">
        <f>+E15</f>
        <v>1067700</v>
      </c>
      <c r="F14" s="28">
        <f t="shared" si="0"/>
        <v>429857247</v>
      </c>
      <c r="G14" s="180"/>
      <c r="H14" s="28"/>
      <c r="I14" s="28"/>
      <c r="J14" s="54">
        <f>+J15</f>
        <v>339901932</v>
      </c>
      <c r="K14" s="54"/>
      <c r="L14" s="54"/>
      <c r="M14" s="181">
        <f>+M15</f>
        <v>339901932</v>
      </c>
      <c r="O14" s="178">
        <f t="shared" si="1"/>
        <v>0.79073211949361411</v>
      </c>
    </row>
    <row r="15" spans="1:15" ht="15.75" x14ac:dyDescent="0.25">
      <c r="A15" s="26">
        <v>102</v>
      </c>
      <c r="B15" s="27"/>
      <c r="C15" s="27" t="s">
        <v>34</v>
      </c>
      <c r="D15" s="28">
        <f>+D16+D17</f>
        <v>430924947</v>
      </c>
      <c r="E15" s="54">
        <f>+E16+E17</f>
        <v>1067700</v>
      </c>
      <c r="F15" s="28">
        <f t="shared" si="0"/>
        <v>429857247</v>
      </c>
      <c r="G15" s="180"/>
      <c r="H15" s="28"/>
      <c r="I15" s="28"/>
      <c r="J15" s="181">
        <f>+J16+J17</f>
        <v>339901932</v>
      </c>
      <c r="K15" s="54"/>
      <c r="L15" s="54"/>
      <c r="M15" s="181">
        <f>+M16+M17</f>
        <v>339901932</v>
      </c>
      <c r="O15" s="178">
        <f t="shared" si="1"/>
        <v>0.79073211949361411</v>
      </c>
    </row>
    <row r="16" spans="1:15" ht="15.75" x14ac:dyDescent="0.25">
      <c r="A16" s="26">
        <v>10212</v>
      </c>
      <c r="B16" s="27">
        <v>20</v>
      </c>
      <c r="C16" s="27" t="s">
        <v>35</v>
      </c>
      <c r="D16" s="28">
        <v>424600358</v>
      </c>
      <c r="E16" s="54">
        <v>0</v>
      </c>
      <c r="F16" s="28">
        <f t="shared" si="0"/>
        <v>424600358</v>
      </c>
      <c r="G16" s="180"/>
      <c r="H16" s="28"/>
      <c r="I16" s="28"/>
      <c r="J16" s="54">
        <v>337600358</v>
      </c>
      <c r="K16" s="54">
        <f>+K24+K33+K36</f>
        <v>0</v>
      </c>
      <c r="L16" s="54">
        <f>+L24+L33+L36</f>
        <v>0</v>
      </c>
      <c r="M16" s="181">
        <v>337600358</v>
      </c>
      <c r="O16" s="178">
        <f t="shared" si="1"/>
        <v>0.79510144454470766</v>
      </c>
    </row>
    <row r="17" spans="1:15" ht="15.75" x14ac:dyDescent="0.25">
      <c r="A17" s="26">
        <v>10214</v>
      </c>
      <c r="B17" s="27">
        <v>20</v>
      </c>
      <c r="C17" s="27" t="s">
        <v>36</v>
      </c>
      <c r="D17" s="28">
        <v>6324589</v>
      </c>
      <c r="E17" s="54">
        <v>1067700</v>
      </c>
      <c r="F17" s="28">
        <f t="shared" si="0"/>
        <v>5256889</v>
      </c>
      <c r="G17" s="180"/>
      <c r="H17" s="28"/>
      <c r="I17" s="28"/>
      <c r="J17" s="54">
        <v>2301574</v>
      </c>
      <c r="K17" s="54">
        <f>+K25+K34+K37</f>
        <v>0</v>
      </c>
      <c r="L17" s="54">
        <f>+L25+L34+L37</f>
        <v>0</v>
      </c>
      <c r="M17" s="181">
        <v>2301574</v>
      </c>
      <c r="O17" s="178">
        <f t="shared" si="1"/>
        <v>0.43782054367136153</v>
      </c>
    </row>
    <row r="18" spans="1:15" ht="15.75" x14ac:dyDescent="0.25">
      <c r="A18" s="26">
        <v>2</v>
      </c>
      <c r="B18" s="27"/>
      <c r="C18" s="27" t="s">
        <v>48</v>
      </c>
      <c r="D18" s="28">
        <f>+D19</f>
        <v>36435455.549999997</v>
      </c>
      <c r="E18" s="54">
        <f>+E19</f>
        <v>0</v>
      </c>
      <c r="F18" s="182">
        <f t="shared" si="0"/>
        <v>36435455.549999997</v>
      </c>
      <c r="G18" s="180"/>
      <c r="H18" s="28"/>
      <c r="I18" s="28"/>
      <c r="J18" s="54">
        <f>+J19</f>
        <v>31481781</v>
      </c>
      <c r="K18" s="54"/>
      <c r="L18" s="54"/>
      <c r="M18" s="181">
        <f>+M19</f>
        <v>31481781</v>
      </c>
      <c r="O18" s="178">
        <f t="shared" si="1"/>
        <v>0.86404246975306453</v>
      </c>
    </row>
    <row r="19" spans="1:15" ht="15.75" x14ac:dyDescent="0.25">
      <c r="A19" s="26">
        <v>20</v>
      </c>
      <c r="B19" s="27"/>
      <c r="C19" s="27" t="s">
        <v>48</v>
      </c>
      <c r="D19" s="28">
        <f>+D20</f>
        <v>36435455.549999997</v>
      </c>
      <c r="E19" s="54">
        <f>+E20</f>
        <v>0</v>
      </c>
      <c r="F19" s="182">
        <f t="shared" si="0"/>
        <v>36435455.549999997</v>
      </c>
      <c r="G19" s="180"/>
      <c r="H19" s="28"/>
      <c r="I19" s="28"/>
      <c r="J19" s="54">
        <f>+J20</f>
        <v>31481781</v>
      </c>
      <c r="K19" s="54"/>
      <c r="L19" s="54"/>
      <c r="M19" s="181">
        <f>+M20</f>
        <v>31481781</v>
      </c>
      <c r="O19" s="178">
        <f t="shared" si="1"/>
        <v>0.86404246975306453</v>
      </c>
    </row>
    <row r="20" spans="1:15" ht="15.75" x14ac:dyDescent="0.25">
      <c r="A20" s="26">
        <v>204</v>
      </c>
      <c r="B20" s="27"/>
      <c r="C20" s="27" t="s">
        <v>49</v>
      </c>
      <c r="D20" s="28">
        <f>+D23+D25+D27+D37+D40+D21</f>
        <v>36435455.549999997</v>
      </c>
      <c r="E20" s="54">
        <f>+E23+E25+E27+E37+E40+E21</f>
        <v>0</v>
      </c>
      <c r="F20" s="182">
        <f t="shared" si="0"/>
        <v>36435455.549999997</v>
      </c>
      <c r="G20" s="180"/>
      <c r="H20" s="28"/>
      <c r="I20" s="28"/>
      <c r="J20" s="54">
        <f>+J23+J25+J27+J37+J40+J21</f>
        <v>31481781</v>
      </c>
      <c r="K20" s="28">
        <f>+K23+K25+K27+K37+K40</f>
        <v>0</v>
      </c>
      <c r="L20" s="28">
        <f>+L23+L25+L27+L37+L40</f>
        <v>0</v>
      </c>
      <c r="M20" s="181">
        <f>+M23+M25+M27+M37+M40+M21</f>
        <v>31481781</v>
      </c>
      <c r="O20" s="178">
        <f t="shared" si="1"/>
        <v>0.86404246975306453</v>
      </c>
    </row>
    <row r="21" spans="1:15" ht="15.75" x14ac:dyDescent="0.25">
      <c r="A21" s="26">
        <v>2045</v>
      </c>
      <c r="B21" s="27"/>
      <c r="C21" s="27" t="s">
        <v>52</v>
      </c>
      <c r="D21" s="28">
        <f>+D22</f>
        <v>5</v>
      </c>
      <c r="E21" s="54">
        <f>+E22</f>
        <v>0</v>
      </c>
      <c r="F21" s="182">
        <f t="shared" si="0"/>
        <v>5</v>
      </c>
      <c r="G21" s="180"/>
      <c r="H21" s="28"/>
      <c r="I21" s="28"/>
      <c r="J21" s="54">
        <f>+J22</f>
        <v>0</v>
      </c>
      <c r="K21" s="54"/>
      <c r="L21" s="54"/>
      <c r="M21" s="181">
        <f>+M22</f>
        <v>0</v>
      </c>
      <c r="O21" s="178"/>
    </row>
    <row r="22" spans="1:15" ht="31.5" x14ac:dyDescent="0.25">
      <c r="A22" s="26">
        <v>20456</v>
      </c>
      <c r="B22" s="27">
        <v>20</v>
      </c>
      <c r="C22" s="30" t="s">
        <v>148</v>
      </c>
      <c r="D22" s="28">
        <v>5</v>
      </c>
      <c r="E22" s="54">
        <v>0</v>
      </c>
      <c r="F22" s="28">
        <f t="shared" si="0"/>
        <v>5</v>
      </c>
      <c r="G22" s="180"/>
      <c r="H22" s="28"/>
      <c r="I22" s="28"/>
      <c r="J22" s="54">
        <v>0</v>
      </c>
      <c r="K22" s="54"/>
      <c r="L22" s="54"/>
      <c r="M22" s="181">
        <v>0</v>
      </c>
      <c r="O22" s="178"/>
    </row>
    <row r="23" spans="1:15" ht="15.75" x14ac:dyDescent="0.25">
      <c r="A23" s="26">
        <v>2046</v>
      </c>
      <c r="B23" s="27"/>
      <c r="C23" s="27" t="s">
        <v>58</v>
      </c>
      <c r="D23" s="28">
        <f>+D24</f>
        <v>5734721</v>
      </c>
      <c r="E23" s="54">
        <f>+E24</f>
        <v>0</v>
      </c>
      <c r="F23" s="182">
        <f t="shared" si="0"/>
        <v>5734721</v>
      </c>
      <c r="G23" s="180"/>
      <c r="H23" s="28"/>
      <c r="I23" s="28"/>
      <c r="J23" s="54">
        <f>+J24</f>
        <v>5341421</v>
      </c>
      <c r="K23" s="54"/>
      <c r="L23" s="54"/>
      <c r="M23" s="181">
        <f>+M24</f>
        <v>5341421</v>
      </c>
      <c r="O23" s="178"/>
    </row>
    <row r="24" spans="1:15" ht="15.75" x14ac:dyDescent="0.25">
      <c r="A24" s="26">
        <v>20462</v>
      </c>
      <c r="B24" s="27">
        <v>20</v>
      </c>
      <c r="C24" s="27" t="s">
        <v>59</v>
      </c>
      <c r="D24" s="28">
        <v>5734721</v>
      </c>
      <c r="E24" s="54">
        <v>0</v>
      </c>
      <c r="F24" s="28">
        <f t="shared" si="0"/>
        <v>5734721</v>
      </c>
      <c r="G24" s="180"/>
      <c r="H24" s="28"/>
      <c r="I24" s="28"/>
      <c r="J24" s="54">
        <v>5341421</v>
      </c>
      <c r="K24" s="54"/>
      <c r="L24" s="54"/>
      <c r="M24" s="181">
        <v>5341421</v>
      </c>
      <c r="O24" s="178"/>
    </row>
    <row r="25" spans="1:15" ht="15.75" x14ac:dyDescent="0.25">
      <c r="A25" s="26">
        <v>2047</v>
      </c>
      <c r="B25" s="27"/>
      <c r="C25" s="27" t="s">
        <v>61</v>
      </c>
      <c r="D25" s="28">
        <f>+D26</f>
        <v>6795</v>
      </c>
      <c r="E25" s="54">
        <f>+E26</f>
        <v>0</v>
      </c>
      <c r="F25" s="182">
        <f t="shared" si="0"/>
        <v>6795</v>
      </c>
      <c r="G25" s="180"/>
      <c r="H25" s="28"/>
      <c r="I25" s="28"/>
      <c r="J25" s="54">
        <f>+J26</f>
        <v>0</v>
      </c>
      <c r="K25" s="54"/>
      <c r="L25" s="54"/>
      <c r="M25" s="181">
        <f>+M26</f>
        <v>0</v>
      </c>
      <c r="O25" s="178"/>
    </row>
    <row r="26" spans="1:15" ht="15.75" x14ac:dyDescent="0.25">
      <c r="A26" s="26">
        <v>20476</v>
      </c>
      <c r="B26" s="27">
        <v>20</v>
      </c>
      <c r="C26" s="27" t="s">
        <v>62</v>
      </c>
      <c r="D26" s="28">
        <v>6795</v>
      </c>
      <c r="E26" s="54">
        <v>0</v>
      </c>
      <c r="F26" s="28">
        <f t="shared" si="0"/>
        <v>6795</v>
      </c>
      <c r="G26" s="180"/>
      <c r="H26" s="28"/>
      <c r="I26" s="28"/>
      <c r="J26" s="54">
        <v>0</v>
      </c>
      <c r="K26" s="54"/>
      <c r="L26" s="54"/>
      <c r="M26" s="181">
        <v>0</v>
      </c>
      <c r="O26" s="178"/>
    </row>
    <row r="27" spans="1:15" ht="15.75" x14ac:dyDescent="0.25">
      <c r="A27" s="26">
        <v>2048</v>
      </c>
      <c r="B27" s="27"/>
      <c r="C27" s="27" t="s">
        <v>63</v>
      </c>
      <c r="D27" s="28">
        <f>+D28+D29</f>
        <v>4595185</v>
      </c>
      <c r="E27" s="54">
        <f>+E29</f>
        <v>0</v>
      </c>
      <c r="F27" s="182">
        <f t="shared" si="0"/>
        <v>4595185</v>
      </c>
      <c r="G27" s="180"/>
      <c r="H27" s="28"/>
      <c r="I27" s="28"/>
      <c r="J27" s="54">
        <f>+J28+J29</f>
        <v>4595185</v>
      </c>
      <c r="K27" s="54">
        <v>0</v>
      </c>
      <c r="L27" s="54">
        <v>0</v>
      </c>
      <c r="M27" s="181">
        <f>+M28+M29</f>
        <v>4595185</v>
      </c>
      <c r="O27" s="178">
        <f t="shared" si="1"/>
        <v>1</v>
      </c>
    </row>
    <row r="28" spans="1:15" ht="15.75" x14ac:dyDescent="0.25">
      <c r="A28" s="26">
        <v>20481</v>
      </c>
      <c r="B28" s="27">
        <v>20</v>
      </c>
      <c r="C28" s="27" t="s">
        <v>152</v>
      </c>
      <c r="D28" s="28">
        <v>747770</v>
      </c>
      <c r="E28" s="54">
        <f>+E29</f>
        <v>0</v>
      </c>
      <c r="F28" s="28">
        <f>+D28-E28</f>
        <v>747770</v>
      </c>
      <c r="G28" s="183"/>
      <c r="H28" s="183"/>
      <c r="I28" s="183"/>
      <c r="J28" s="54">
        <v>747770</v>
      </c>
      <c r="K28" s="54"/>
      <c r="L28" s="54"/>
      <c r="M28" s="181">
        <v>747770</v>
      </c>
      <c r="O28" s="178"/>
    </row>
    <row r="29" spans="1:15" ht="15.75" x14ac:dyDescent="0.25">
      <c r="A29" s="26">
        <v>20486</v>
      </c>
      <c r="B29" s="27">
        <v>20</v>
      </c>
      <c r="C29" s="27" t="s">
        <v>214</v>
      </c>
      <c r="D29" s="28">
        <v>3847415</v>
      </c>
      <c r="E29" s="54">
        <f>+E30</f>
        <v>0</v>
      </c>
      <c r="F29" s="28">
        <f>+D29-E29</f>
        <v>3847415</v>
      </c>
      <c r="G29" s="183"/>
      <c r="H29" s="183"/>
      <c r="I29" s="183"/>
      <c r="J29" s="54">
        <v>3847415</v>
      </c>
      <c r="K29" s="54"/>
      <c r="L29" s="54"/>
      <c r="M29" s="181">
        <v>3847415</v>
      </c>
      <c r="O29" s="178">
        <f t="shared" si="1"/>
        <v>1</v>
      </c>
    </row>
    <row r="30" spans="1:15" ht="15.75" hidden="1" x14ac:dyDescent="0.25">
      <c r="A30" s="26">
        <v>2048</v>
      </c>
      <c r="B30" s="27">
        <v>20</v>
      </c>
      <c r="C30" s="27" t="s">
        <v>63</v>
      </c>
      <c r="D30" s="28">
        <v>6795</v>
      </c>
      <c r="E30" s="54">
        <v>0</v>
      </c>
      <c r="F30" s="28">
        <f>+D30-E30</f>
        <v>6795</v>
      </c>
      <c r="G30" s="180"/>
      <c r="H30" s="28"/>
      <c r="I30" s="28"/>
      <c r="J30" s="54">
        <f>+J35+J44+J46</f>
        <v>0</v>
      </c>
      <c r="K30" s="54"/>
      <c r="L30" s="54"/>
      <c r="M30" s="181">
        <f>+M35+M44+M46</f>
        <v>0</v>
      </c>
      <c r="O30" s="178">
        <f t="shared" si="1"/>
        <v>0</v>
      </c>
    </row>
    <row r="31" spans="1:15" ht="15.75" hidden="1" x14ac:dyDescent="0.25">
      <c r="A31" s="26">
        <v>20482</v>
      </c>
      <c r="B31" s="27">
        <v>20</v>
      </c>
      <c r="C31" s="27" t="s">
        <v>153</v>
      </c>
      <c r="D31" s="28">
        <v>0</v>
      </c>
      <c r="E31" s="54">
        <v>0</v>
      </c>
      <c r="F31" s="28">
        <f t="shared" si="0"/>
        <v>0</v>
      </c>
      <c r="G31" s="180"/>
      <c r="H31" s="180"/>
      <c r="I31" s="28"/>
      <c r="J31" s="54">
        <v>0</v>
      </c>
      <c r="K31" s="54">
        <v>0</v>
      </c>
      <c r="L31" s="54">
        <v>0</v>
      </c>
      <c r="M31" s="181">
        <v>0</v>
      </c>
      <c r="O31" s="178" t="e">
        <f t="shared" si="1"/>
        <v>#DIV/0!</v>
      </c>
    </row>
    <row r="32" spans="1:15" ht="15.75" hidden="1" x14ac:dyDescent="0.25">
      <c r="A32" s="26">
        <v>20486</v>
      </c>
      <c r="B32" s="27">
        <v>20</v>
      </c>
      <c r="C32" s="27" t="s">
        <v>214</v>
      </c>
      <c r="D32" s="28">
        <v>0</v>
      </c>
      <c r="E32" s="54">
        <v>0</v>
      </c>
      <c r="F32" s="28">
        <f t="shared" si="0"/>
        <v>0</v>
      </c>
      <c r="G32" s="180"/>
      <c r="H32" s="180"/>
      <c r="I32" s="28"/>
      <c r="J32" s="54">
        <v>0</v>
      </c>
      <c r="K32" s="54">
        <v>0</v>
      </c>
      <c r="L32" s="54">
        <v>0</v>
      </c>
      <c r="M32" s="181">
        <v>0</v>
      </c>
      <c r="O32" s="178" t="e">
        <f t="shared" si="1"/>
        <v>#DIV/0!</v>
      </c>
    </row>
    <row r="33" spans="1:15" ht="15.75" hidden="1" x14ac:dyDescent="0.25">
      <c r="A33" s="26">
        <v>2049</v>
      </c>
      <c r="B33" s="27">
        <v>20</v>
      </c>
      <c r="C33" s="30" t="s">
        <v>65</v>
      </c>
      <c r="D33" s="28">
        <v>0</v>
      </c>
      <c r="E33" s="54">
        <v>0</v>
      </c>
      <c r="F33" s="28">
        <f t="shared" si="0"/>
        <v>0</v>
      </c>
      <c r="G33" s="180"/>
      <c r="H33" s="180"/>
      <c r="I33" s="28"/>
      <c r="J33" s="54">
        <v>0</v>
      </c>
      <c r="K33" s="54">
        <v>0</v>
      </c>
      <c r="L33" s="54">
        <v>0</v>
      </c>
      <c r="M33" s="181">
        <v>0</v>
      </c>
      <c r="O33" s="178" t="e">
        <f t="shared" si="1"/>
        <v>#DIV/0!</v>
      </c>
    </row>
    <row r="34" spans="1:15" ht="15.75" hidden="1" x14ac:dyDescent="0.25">
      <c r="A34" s="26">
        <v>204911</v>
      </c>
      <c r="B34" s="27">
        <v>20</v>
      </c>
      <c r="C34" s="30" t="s">
        <v>156</v>
      </c>
      <c r="D34" s="28">
        <v>0</v>
      </c>
      <c r="E34" s="54">
        <v>0</v>
      </c>
      <c r="F34" s="28">
        <f t="shared" si="0"/>
        <v>0</v>
      </c>
      <c r="G34" s="180"/>
      <c r="H34" s="180"/>
      <c r="I34" s="28"/>
      <c r="J34" s="54">
        <v>0</v>
      </c>
      <c r="K34" s="54">
        <v>0</v>
      </c>
      <c r="L34" s="54">
        <v>0</v>
      </c>
      <c r="M34" s="181">
        <v>0</v>
      </c>
      <c r="O34" s="178" t="e">
        <f t="shared" si="1"/>
        <v>#DIV/0!</v>
      </c>
    </row>
    <row r="35" spans="1:15" ht="15.75" hidden="1" x14ac:dyDescent="0.25">
      <c r="A35" s="26">
        <v>20410</v>
      </c>
      <c r="B35" s="27">
        <v>20</v>
      </c>
      <c r="C35" s="30" t="s">
        <v>158</v>
      </c>
      <c r="D35" s="28">
        <v>0</v>
      </c>
      <c r="E35" s="54">
        <v>0</v>
      </c>
      <c r="F35" s="28">
        <f t="shared" si="0"/>
        <v>0</v>
      </c>
      <c r="G35" s="180"/>
      <c r="H35" s="180"/>
      <c r="I35" s="28"/>
      <c r="J35" s="54">
        <v>0</v>
      </c>
      <c r="K35" s="54">
        <v>0</v>
      </c>
      <c r="L35" s="54">
        <v>0</v>
      </c>
      <c r="M35" s="181">
        <v>0</v>
      </c>
      <c r="O35" s="178" t="e">
        <f t="shared" si="1"/>
        <v>#DIV/0!</v>
      </c>
    </row>
    <row r="36" spans="1:15" ht="15.75" hidden="1" x14ac:dyDescent="0.25">
      <c r="A36" s="26">
        <v>204102</v>
      </c>
      <c r="B36" s="27">
        <v>20</v>
      </c>
      <c r="C36" s="30" t="s">
        <v>159</v>
      </c>
      <c r="D36" s="28">
        <v>0</v>
      </c>
      <c r="E36" s="54">
        <v>0</v>
      </c>
      <c r="F36" s="28">
        <f t="shared" si="0"/>
        <v>0</v>
      </c>
      <c r="G36" s="180"/>
      <c r="H36" s="180"/>
      <c r="I36" s="28"/>
      <c r="J36" s="54">
        <v>0</v>
      </c>
      <c r="K36" s="54">
        <v>0</v>
      </c>
      <c r="L36" s="54">
        <v>0</v>
      </c>
      <c r="M36" s="181">
        <v>0</v>
      </c>
      <c r="O36" s="178" t="e">
        <f t="shared" si="1"/>
        <v>#DIV/0!</v>
      </c>
    </row>
    <row r="37" spans="1:15" ht="15.75" x14ac:dyDescent="0.25">
      <c r="A37" s="26">
        <v>20411</v>
      </c>
      <c r="B37" s="27"/>
      <c r="C37" s="30" t="s">
        <v>160</v>
      </c>
      <c r="D37" s="180">
        <f>+D39</f>
        <v>4553485</v>
      </c>
      <c r="E37" s="54">
        <f>+E39</f>
        <v>0</v>
      </c>
      <c r="F37" s="28">
        <f>+D37-E37</f>
        <v>4553485</v>
      </c>
      <c r="G37" s="180"/>
      <c r="H37" s="180"/>
      <c r="I37" s="28"/>
      <c r="J37" s="54">
        <f>+J39</f>
        <v>0</v>
      </c>
      <c r="K37" s="54">
        <v>0</v>
      </c>
      <c r="L37" s="54">
        <v>0</v>
      </c>
      <c r="M37" s="181">
        <f>+M39</f>
        <v>0</v>
      </c>
      <c r="O37" s="178">
        <f t="shared" si="1"/>
        <v>0</v>
      </c>
    </row>
    <row r="38" spans="1:15" ht="15.75" hidden="1" x14ac:dyDescent="0.25">
      <c r="A38" s="26">
        <v>204111</v>
      </c>
      <c r="B38" s="27">
        <v>20</v>
      </c>
      <c r="C38" s="30" t="s">
        <v>161</v>
      </c>
      <c r="D38" s="180">
        <v>0</v>
      </c>
      <c r="E38" s="54">
        <v>0</v>
      </c>
      <c r="F38" s="28">
        <f t="shared" si="0"/>
        <v>0</v>
      </c>
      <c r="G38" s="180"/>
      <c r="H38" s="180"/>
      <c r="I38" s="28"/>
      <c r="J38" s="54">
        <v>0</v>
      </c>
      <c r="K38" s="54">
        <v>0</v>
      </c>
      <c r="L38" s="54">
        <v>0</v>
      </c>
      <c r="M38" s="181">
        <v>0</v>
      </c>
      <c r="O38" s="178" t="e">
        <f t="shared" si="1"/>
        <v>#DIV/0!</v>
      </c>
    </row>
    <row r="39" spans="1:15" ht="15.75" x14ac:dyDescent="0.25">
      <c r="A39" s="26">
        <v>204111</v>
      </c>
      <c r="B39" s="27">
        <v>20</v>
      </c>
      <c r="C39" s="30" t="s">
        <v>161</v>
      </c>
      <c r="D39" s="180">
        <v>4553485</v>
      </c>
      <c r="E39" s="54">
        <v>0</v>
      </c>
      <c r="F39" s="28">
        <f t="shared" si="0"/>
        <v>4553485</v>
      </c>
      <c r="G39" s="180"/>
      <c r="H39" s="180"/>
      <c r="I39" s="28"/>
      <c r="J39" s="54">
        <v>0</v>
      </c>
      <c r="K39" s="54"/>
      <c r="L39" s="54"/>
      <c r="M39" s="181">
        <v>0</v>
      </c>
      <c r="O39" s="178">
        <f t="shared" si="1"/>
        <v>0</v>
      </c>
    </row>
    <row r="40" spans="1:15" ht="15.75" x14ac:dyDescent="0.25">
      <c r="A40" s="26">
        <v>20441</v>
      </c>
      <c r="B40" s="27"/>
      <c r="C40" s="30" t="s">
        <v>70</v>
      </c>
      <c r="D40" s="180">
        <f>+D41</f>
        <v>21545264.550000001</v>
      </c>
      <c r="E40" s="54">
        <f>+E41</f>
        <v>0</v>
      </c>
      <c r="F40" s="28">
        <f>+D40-E40</f>
        <v>21545264.550000001</v>
      </c>
      <c r="G40" s="180"/>
      <c r="H40" s="180"/>
      <c r="I40" s="28"/>
      <c r="J40" s="54">
        <f>+J41</f>
        <v>21545175</v>
      </c>
      <c r="K40" s="54">
        <v>0</v>
      </c>
      <c r="L40" s="54">
        <v>0</v>
      </c>
      <c r="M40" s="181">
        <f>+M41</f>
        <v>21545175</v>
      </c>
      <c r="O40" s="178">
        <f t="shared" si="1"/>
        <v>0.99999584363423377</v>
      </c>
    </row>
    <row r="41" spans="1:15" ht="15.75" x14ac:dyDescent="0.25">
      <c r="A41" s="26">
        <v>2044113</v>
      </c>
      <c r="B41" s="27">
        <v>20</v>
      </c>
      <c r="C41" s="30" t="s">
        <v>70</v>
      </c>
      <c r="D41" s="180">
        <v>21545264.550000001</v>
      </c>
      <c r="E41" s="54">
        <v>0</v>
      </c>
      <c r="F41" s="28">
        <f t="shared" si="0"/>
        <v>21545264.550000001</v>
      </c>
      <c r="G41" s="180"/>
      <c r="H41" s="180"/>
      <c r="I41" s="28"/>
      <c r="J41" s="54">
        <v>21545175</v>
      </c>
      <c r="K41" s="54"/>
      <c r="L41" s="54"/>
      <c r="M41" s="181">
        <v>21545175</v>
      </c>
      <c r="O41" s="178">
        <f t="shared" si="1"/>
        <v>0.99999584363423377</v>
      </c>
    </row>
    <row r="42" spans="1:15" ht="15.75" hidden="1" x14ac:dyDescent="0.25">
      <c r="A42" s="26">
        <v>204215</v>
      </c>
      <c r="B42" s="27">
        <v>20</v>
      </c>
      <c r="C42" s="30" t="s">
        <v>165</v>
      </c>
      <c r="D42" s="180">
        <v>0</v>
      </c>
      <c r="E42" s="54">
        <v>0</v>
      </c>
      <c r="F42" s="28">
        <f t="shared" si="0"/>
        <v>0</v>
      </c>
      <c r="G42" s="180"/>
      <c r="H42" s="180"/>
      <c r="I42" s="28"/>
      <c r="J42" s="54">
        <v>0</v>
      </c>
      <c r="K42" s="54">
        <v>0</v>
      </c>
      <c r="L42" s="54">
        <v>0</v>
      </c>
      <c r="M42" s="181">
        <v>0</v>
      </c>
      <c r="O42" s="178" t="e">
        <f t="shared" si="1"/>
        <v>#DIV/0!</v>
      </c>
    </row>
    <row r="43" spans="1:15" ht="15.75" x14ac:dyDescent="0.25">
      <c r="A43" s="26">
        <v>3</v>
      </c>
      <c r="B43" s="27"/>
      <c r="C43" s="30" t="s">
        <v>71</v>
      </c>
      <c r="D43" s="180">
        <f>+D44</f>
        <v>349858420</v>
      </c>
      <c r="E43" s="54">
        <f>+E44</f>
        <v>0</v>
      </c>
      <c r="F43" s="180">
        <f t="shared" si="0"/>
        <v>349858420</v>
      </c>
      <c r="G43" s="180"/>
      <c r="H43" s="180"/>
      <c r="I43" s="28"/>
      <c r="J43" s="54">
        <f>+J44</f>
        <v>0</v>
      </c>
      <c r="K43" s="54">
        <v>0</v>
      </c>
      <c r="L43" s="54">
        <v>0</v>
      </c>
      <c r="M43" s="181">
        <f>+M44</f>
        <v>0</v>
      </c>
      <c r="O43" s="178">
        <f t="shared" si="1"/>
        <v>0</v>
      </c>
    </row>
    <row r="44" spans="1:15" ht="15.75" x14ac:dyDescent="0.25">
      <c r="A44" s="26">
        <v>36</v>
      </c>
      <c r="B44" s="27"/>
      <c r="C44" s="30" t="s">
        <v>72</v>
      </c>
      <c r="D44" s="180">
        <f>+D45</f>
        <v>349858420</v>
      </c>
      <c r="E44" s="54">
        <f>+E45</f>
        <v>0</v>
      </c>
      <c r="F44" s="28">
        <f t="shared" si="0"/>
        <v>349858420</v>
      </c>
      <c r="G44" s="180"/>
      <c r="H44" s="180"/>
      <c r="I44" s="28"/>
      <c r="J44" s="54">
        <f>+J45</f>
        <v>0</v>
      </c>
      <c r="K44" s="54">
        <v>0</v>
      </c>
      <c r="L44" s="54">
        <v>0</v>
      </c>
      <c r="M44" s="181">
        <f>+M45</f>
        <v>0</v>
      </c>
      <c r="O44" s="178">
        <f t="shared" si="1"/>
        <v>0</v>
      </c>
    </row>
    <row r="45" spans="1:15" ht="15.75" x14ac:dyDescent="0.25">
      <c r="A45" s="26">
        <v>361</v>
      </c>
      <c r="B45" s="27"/>
      <c r="C45" s="30" t="s">
        <v>73</v>
      </c>
      <c r="D45" s="180">
        <f>+D46+D47</f>
        <v>349858420</v>
      </c>
      <c r="E45" s="54">
        <f>+E46+E47</f>
        <v>0</v>
      </c>
      <c r="F45" s="28">
        <f t="shared" si="0"/>
        <v>349858420</v>
      </c>
      <c r="G45" s="180"/>
      <c r="H45" s="180"/>
      <c r="I45" s="28"/>
      <c r="J45" s="54">
        <f>+J46+J47</f>
        <v>0</v>
      </c>
      <c r="K45" s="54">
        <v>0</v>
      </c>
      <c r="L45" s="54">
        <v>0</v>
      </c>
      <c r="M45" s="181">
        <f>+M46+M47</f>
        <v>0</v>
      </c>
      <c r="O45" s="178">
        <f t="shared" si="1"/>
        <v>0</v>
      </c>
    </row>
    <row r="46" spans="1:15" ht="15.75" x14ac:dyDescent="0.25">
      <c r="A46" s="26">
        <v>36112</v>
      </c>
      <c r="B46" s="27">
        <v>10</v>
      </c>
      <c r="C46" s="30" t="s">
        <v>170</v>
      </c>
      <c r="D46" s="180">
        <v>1294836</v>
      </c>
      <c r="E46" s="54">
        <v>0</v>
      </c>
      <c r="F46" s="28">
        <f t="shared" si="0"/>
        <v>1294836</v>
      </c>
      <c r="G46" s="180"/>
      <c r="H46" s="180"/>
      <c r="I46" s="28"/>
      <c r="J46" s="54">
        <v>0</v>
      </c>
      <c r="K46" s="54"/>
      <c r="L46" s="54"/>
      <c r="M46" s="181">
        <v>0</v>
      </c>
      <c r="O46" s="178">
        <f t="shared" si="1"/>
        <v>0</v>
      </c>
    </row>
    <row r="47" spans="1:15" ht="33.75" customHeight="1" thickBot="1" x14ac:dyDescent="0.3">
      <c r="A47" s="26">
        <v>36112</v>
      </c>
      <c r="B47" s="27">
        <v>20</v>
      </c>
      <c r="C47" s="30" t="s">
        <v>170</v>
      </c>
      <c r="D47" s="180">
        <v>348563584</v>
      </c>
      <c r="E47" s="54">
        <v>0</v>
      </c>
      <c r="F47" s="28">
        <f t="shared" si="0"/>
        <v>348563584</v>
      </c>
      <c r="G47" s="180"/>
      <c r="H47" s="180"/>
      <c r="I47" s="28"/>
      <c r="J47" s="54">
        <v>0</v>
      </c>
      <c r="K47" s="54"/>
      <c r="L47" s="54"/>
      <c r="M47" s="181">
        <v>0</v>
      </c>
      <c r="O47" s="178"/>
    </row>
    <row r="48" spans="1:15" ht="16.5" thickBot="1" x14ac:dyDescent="0.3">
      <c r="A48" s="184" t="s">
        <v>75</v>
      </c>
      <c r="B48" s="108"/>
      <c r="C48" s="148" t="s">
        <v>76</v>
      </c>
      <c r="D48" s="185">
        <f>+D49+D68+D71+D76</f>
        <v>11880326999.389999</v>
      </c>
      <c r="E48" s="186">
        <f>+E49+E68+E71+E76</f>
        <v>2257796</v>
      </c>
      <c r="F48" s="185">
        <f>+D48-E48</f>
        <v>11878069203.389999</v>
      </c>
      <c r="G48" s="185"/>
      <c r="H48" s="185"/>
      <c r="I48" s="109"/>
      <c r="J48" s="186">
        <f>+J49+J68+J71+J76</f>
        <v>4980271595.3899994</v>
      </c>
      <c r="K48" s="186">
        <f>+K49+K68+K71+K76</f>
        <v>0</v>
      </c>
      <c r="L48" s="186">
        <f>+L49+L68+L71+L76</f>
        <v>0</v>
      </c>
      <c r="M48" s="187">
        <f>+M49+M68+M71+M76</f>
        <v>4980271595.3899994</v>
      </c>
      <c r="O48" s="178">
        <f t="shared" ref="O48:O54" si="2">+M48/F48</f>
        <v>0.41928292470030654</v>
      </c>
    </row>
    <row r="49" spans="1:15" ht="34.5" customHeight="1" x14ac:dyDescent="0.25">
      <c r="A49" s="21">
        <v>113</v>
      </c>
      <c r="B49" s="22"/>
      <c r="C49" s="78" t="s">
        <v>77</v>
      </c>
      <c r="D49" s="188">
        <f>+D53+D55</f>
        <v>747261599</v>
      </c>
      <c r="E49" s="24">
        <f>+E53+E55</f>
        <v>0</v>
      </c>
      <c r="F49" s="23">
        <f>+D49-E49</f>
        <v>747261599</v>
      </c>
      <c r="G49" s="188"/>
      <c r="H49" s="188"/>
      <c r="I49" s="23"/>
      <c r="J49" s="24">
        <f>+J53+J55</f>
        <v>718234769</v>
      </c>
      <c r="K49" s="24">
        <v>0</v>
      </c>
      <c r="L49" s="24">
        <v>0</v>
      </c>
      <c r="M49" s="189">
        <f>+M53+M55</f>
        <v>718234769</v>
      </c>
      <c r="O49" s="178">
        <f t="shared" si="2"/>
        <v>0.96115573175599511</v>
      </c>
    </row>
    <row r="50" spans="1:15" ht="15" hidden="1" customHeight="1" x14ac:dyDescent="0.25">
      <c r="A50" s="26">
        <v>113601</v>
      </c>
      <c r="B50" s="27">
        <v>11</v>
      </c>
      <c r="C50" s="30" t="s">
        <v>85</v>
      </c>
      <c r="D50" s="180">
        <v>0</v>
      </c>
      <c r="E50" s="54">
        <v>0</v>
      </c>
      <c r="F50" s="28">
        <f>+D50-E50</f>
        <v>0</v>
      </c>
      <c r="G50" s="180"/>
      <c r="H50" s="180"/>
      <c r="I50" s="28"/>
      <c r="J50" s="54">
        <v>0</v>
      </c>
      <c r="K50" s="54">
        <v>0</v>
      </c>
      <c r="L50" s="54">
        <v>0</v>
      </c>
      <c r="M50" s="181">
        <v>0</v>
      </c>
      <c r="O50" s="178" t="e">
        <f t="shared" si="2"/>
        <v>#DIV/0!</v>
      </c>
    </row>
    <row r="51" spans="1:15" ht="15" hidden="1" customHeight="1" x14ac:dyDescent="0.25">
      <c r="A51" s="26">
        <v>113601</v>
      </c>
      <c r="B51" s="27">
        <v>21</v>
      </c>
      <c r="C51" s="30" t="s">
        <v>85</v>
      </c>
      <c r="D51" s="180">
        <v>0</v>
      </c>
      <c r="E51" s="54"/>
      <c r="F51" s="28"/>
      <c r="G51" s="180"/>
      <c r="H51" s="180"/>
      <c r="I51" s="28"/>
      <c r="J51" s="54">
        <v>0</v>
      </c>
      <c r="K51" s="54"/>
      <c r="L51" s="54"/>
      <c r="M51" s="181">
        <v>0</v>
      </c>
      <c r="O51" s="178" t="e">
        <f t="shared" si="2"/>
        <v>#DIV/0!</v>
      </c>
    </row>
    <row r="52" spans="1:15" ht="35.25" hidden="1" customHeight="1" x14ac:dyDescent="0.25">
      <c r="A52" s="26">
        <v>1136016</v>
      </c>
      <c r="B52" s="27">
        <v>10</v>
      </c>
      <c r="C52" s="30" t="s">
        <v>215</v>
      </c>
      <c r="D52" s="180">
        <v>0</v>
      </c>
      <c r="E52" s="54">
        <v>0</v>
      </c>
      <c r="F52" s="28">
        <f>+D52-E52</f>
        <v>0</v>
      </c>
      <c r="G52" s="180"/>
      <c r="H52" s="180"/>
      <c r="I52" s="28"/>
      <c r="J52" s="54">
        <v>0</v>
      </c>
      <c r="K52" s="54">
        <v>0</v>
      </c>
      <c r="L52" s="54">
        <v>0</v>
      </c>
      <c r="M52" s="181">
        <v>0</v>
      </c>
      <c r="O52" s="178" t="e">
        <f t="shared" si="2"/>
        <v>#DIV/0!</v>
      </c>
    </row>
    <row r="53" spans="1:15" ht="15" customHeight="1" x14ac:dyDescent="0.25">
      <c r="A53" s="26">
        <v>113605</v>
      </c>
      <c r="B53" s="27"/>
      <c r="C53" s="30" t="s">
        <v>216</v>
      </c>
      <c r="D53" s="180">
        <f>+D54</f>
        <v>722611599</v>
      </c>
      <c r="E53" s="54">
        <f>+E54</f>
        <v>0</v>
      </c>
      <c r="F53" s="28">
        <f>+D53-E53</f>
        <v>722611599</v>
      </c>
      <c r="G53" s="180"/>
      <c r="H53" s="180"/>
      <c r="I53" s="28"/>
      <c r="J53" s="54">
        <f>+J54</f>
        <v>693584769</v>
      </c>
      <c r="K53" s="54">
        <v>0</v>
      </c>
      <c r="L53" s="54">
        <v>0</v>
      </c>
      <c r="M53" s="181">
        <f>+M54</f>
        <v>693584769</v>
      </c>
      <c r="O53" s="178">
        <f t="shared" si="2"/>
        <v>0.95983066139518192</v>
      </c>
    </row>
    <row r="54" spans="1:15" ht="45" customHeight="1" x14ac:dyDescent="0.25">
      <c r="A54" s="26">
        <v>1136057</v>
      </c>
      <c r="B54" s="27">
        <v>20</v>
      </c>
      <c r="C54" s="30" t="s">
        <v>89</v>
      </c>
      <c r="D54" s="180">
        <v>722611599</v>
      </c>
      <c r="E54" s="54">
        <v>0</v>
      </c>
      <c r="F54" s="28">
        <f>+D54-E54</f>
        <v>722611599</v>
      </c>
      <c r="G54" s="180"/>
      <c r="H54" s="180"/>
      <c r="I54" s="28"/>
      <c r="J54" s="54">
        <v>693584769</v>
      </c>
      <c r="K54" s="54">
        <v>0</v>
      </c>
      <c r="L54" s="54">
        <v>0</v>
      </c>
      <c r="M54" s="181">
        <v>693584769</v>
      </c>
      <c r="O54" s="178">
        <f t="shared" si="2"/>
        <v>0.95983066139518192</v>
      </c>
    </row>
    <row r="55" spans="1:15" ht="33" customHeight="1" x14ac:dyDescent="0.25">
      <c r="A55" s="26">
        <v>113607</v>
      </c>
      <c r="B55" s="27"/>
      <c r="C55" s="30" t="s">
        <v>90</v>
      </c>
      <c r="D55" s="180">
        <f>+D56</f>
        <v>24650000</v>
      </c>
      <c r="E55" s="54">
        <f>+E56</f>
        <v>0</v>
      </c>
      <c r="F55" s="28">
        <f>+D55-E55</f>
        <v>24650000</v>
      </c>
      <c r="G55" s="180"/>
      <c r="H55" s="180"/>
      <c r="I55" s="28"/>
      <c r="J55" s="54">
        <f>+J56</f>
        <v>24650000</v>
      </c>
      <c r="K55" s="54">
        <v>0</v>
      </c>
      <c r="L55" s="54">
        <v>0</v>
      </c>
      <c r="M55" s="181">
        <f>+M56</f>
        <v>24650000</v>
      </c>
      <c r="O55" s="178"/>
    </row>
    <row r="56" spans="1:15" ht="45" customHeight="1" thickBot="1" x14ac:dyDescent="0.3">
      <c r="A56" s="32">
        <v>1136071</v>
      </c>
      <c r="B56" s="33">
        <v>20</v>
      </c>
      <c r="C56" s="73" t="s">
        <v>91</v>
      </c>
      <c r="D56" s="34">
        <v>24650000</v>
      </c>
      <c r="E56" s="35">
        <v>0</v>
      </c>
      <c r="F56" s="36">
        <f>+D56-E56</f>
        <v>24650000</v>
      </c>
      <c r="G56" s="34"/>
      <c r="H56" s="34"/>
      <c r="I56" s="36"/>
      <c r="J56" s="35">
        <v>24650000</v>
      </c>
      <c r="K56" s="35">
        <v>0</v>
      </c>
      <c r="L56" s="35">
        <v>0</v>
      </c>
      <c r="M56" s="190">
        <v>24650000</v>
      </c>
      <c r="O56" s="178"/>
    </row>
    <row r="57" spans="1:15" ht="22.5" customHeight="1" x14ac:dyDescent="0.25">
      <c r="A57" s="38"/>
      <c r="B57" s="39"/>
      <c r="C57" s="75"/>
      <c r="D57" s="40"/>
      <c r="E57" s="191"/>
      <c r="F57" s="42"/>
      <c r="G57" s="40"/>
      <c r="H57" s="40"/>
      <c r="I57" s="42"/>
      <c r="J57" s="42"/>
      <c r="K57" s="42"/>
      <c r="L57" s="42"/>
      <c r="M57" s="42"/>
      <c r="O57" s="178"/>
    </row>
    <row r="58" spans="1:15" ht="12.75" customHeight="1" thickBot="1" x14ac:dyDescent="0.3">
      <c r="A58" s="58"/>
      <c r="C58" s="57"/>
      <c r="D58" s="192"/>
      <c r="E58" s="4"/>
      <c r="F58" s="59"/>
      <c r="G58" s="192"/>
      <c r="H58" s="192"/>
      <c r="I58" s="59"/>
      <c r="J58" s="59"/>
      <c r="K58" s="59"/>
      <c r="L58" s="59"/>
      <c r="M58" s="59"/>
      <c r="O58" s="178"/>
    </row>
    <row r="59" spans="1:15" x14ac:dyDescent="0.25">
      <c r="A59" s="416" t="s">
        <v>1</v>
      </c>
      <c r="B59" s="417"/>
      <c r="C59" s="417"/>
      <c r="D59" s="417"/>
      <c r="E59" s="417"/>
      <c r="F59" s="417"/>
      <c r="G59" s="417"/>
      <c r="H59" s="417"/>
      <c r="I59" s="417"/>
      <c r="J59" s="417"/>
      <c r="K59" s="417"/>
      <c r="L59" s="417"/>
      <c r="M59" s="418"/>
    </row>
    <row r="60" spans="1:15" x14ac:dyDescent="0.25">
      <c r="A60" s="419" t="s">
        <v>203</v>
      </c>
      <c r="B60" s="420"/>
      <c r="C60" s="420"/>
      <c r="D60" s="420"/>
      <c r="E60" s="420"/>
      <c r="F60" s="420"/>
      <c r="G60" s="420"/>
      <c r="H60" s="420"/>
      <c r="I60" s="420"/>
      <c r="J60" s="420"/>
      <c r="K60" s="420"/>
      <c r="L60" s="420"/>
      <c r="M60" s="421"/>
    </row>
    <row r="61" spans="1:15" ht="3" customHeight="1" x14ac:dyDescent="0.25">
      <c r="A61" s="2"/>
      <c r="M61" s="5"/>
    </row>
    <row r="62" spans="1:15" ht="13.5" customHeight="1" x14ac:dyDescent="0.25">
      <c r="A62" s="6" t="s">
        <v>0</v>
      </c>
      <c r="D62" s="193"/>
      <c r="M62" s="5"/>
    </row>
    <row r="63" spans="1:15" ht="2.25" customHeight="1" x14ac:dyDescent="0.25">
      <c r="A63" s="2"/>
      <c r="M63" s="7"/>
    </row>
    <row r="64" spans="1:15" ht="18.75" customHeight="1" x14ac:dyDescent="0.25">
      <c r="A64" s="2" t="s">
        <v>3</v>
      </c>
      <c r="C64" s="1" t="s">
        <v>4</v>
      </c>
      <c r="F64" s="3" t="str">
        <f>F8</f>
        <v>MES:</v>
      </c>
      <c r="J64" s="3" t="str">
        <f>J8</f>
        <v>MAYO</v>
      </c>
      <c r="K64" s="1"/>
      <c r="M64" s="5" t="str">
        <f>M8</f>
        <v>VIGENCIA: 2017</v>
      </c>
    </row>
    <row r="65" spans="1:16" ht="4.5" customHeight="1" thickBot="1" x14ac:dyDescent="0.3">
      <c r="A65" s="103"/>
      <c r="B65" s="62"/>
      <c r="C65" s="62"/>
      <c r="D65" s="62"/>
      <c r="E65" s="169"/>
      <c r="F65" s="63"/>
      <c r="G65" s="63"/>
      <c r="H65" s="63"/>
      <c r="I65" s="63"/>
      <c r="J65" s="63"/>
      <c r="K65" s="63"/>
      <c r="L65" s="63"/>
      <c r="M65" s="65"/>
    </row>
    <row r="66" spans="1:16" ht="14.25" customHeight="1" thickBot="1" x14ac:dyDescent="0.3">
      <c r="A66" s="428"/>
      <c r="B66" s="429"/>
      <c r="C66" s="429"/>
      <c r="D66" s="429"/>
      <c r="E66" s="429"/>
      <c r="F66" s="429"/>
      <c r="G66" s="429"/>
      <c r="H66" s="429"/>
      <c r="I66" s="429"/>
      <c r="J66" s="429"/>
      <c r="K66" s="429"/>
      <c r="L66" s="429"/>
      <c r="M66" s="430"/>
    </row>
    <row r="67" spans="1:16" ht="54" customHeight="1" thickBot="1" x14ac:dyDescent="0.3">
      <c r="A67" s="170" t="s">
        <v>205</v>
      </c>
      <c r="B67" s="171"/>
      <c r="C67" s="171" t="s">
        <v>206</v>
      </c>
      <c r="D67" s="172" t="s">
        <v>207</v>
      </c>
      <c r="E67" s="173" t="s">
        <v>208</v>
      </c>
      <c r="F67" s="172" t="s">
        <v>209</v>
      </c>
      <c r="G67" s="172"/>
      <c r="H67" s="172"/>
      <c r="I67" s="172"/>
      <c r="J67" s="172" t="s">
        <v>210</v>
      </c>
      <c r="K67" s="172" t="s">
        <v>211</v>
      </c>
      <c r="L67" s="172" t="s">
        <v>212</v>
      </c>
      <c r="M67" s="174" t="s">
        <v>213</v>
      </c>
    </row>
    <row r="68" spans="1:16" s="57" customFormat="1" ht="33" customHeight="1" x14ac:dyDescent="0.25">
      <c r="A68" s="77">
        <v>223</v>
      </c>
      <c r="B68" s="78"/>
      <c r="C68" s="78" t="s">
        <v>92</v>
      </c>
      <c r="D68" s="194">
        <f>+D69</f>
        <v>62818700.390000001</v>
      </c>
      <c r="E68" s="24">
        <f>+E69</f>
        <v>0</v>
      </c>
      <c r="F68" s="23">
        <f t="shared" ref="F68:F75" si="3">+D68-E68</f>
        <v>62818700.390000001</v>
      </c>
      <c r="G68" s="194"/>
      <c r="H68" s="194"/>
      <c r="I68" s="195"/>
      <c r="J68" s="23">
        <f>+J69</f>
        <v>62818700.390000001</v>
      </c>
      <c r="K68" s="23"/>
      <c r="L68" s="23"/>
      <c r="M68" s="25">
        <f>+M69</f>
        <v>62818700.390000001</v>
      </c>
      <c r="O68" s="178">
        <f t="shared" ref="O68:O75" si="4">+M68/F68</f>
        <v>1</v>
      </c>
    </row>
    <row r="69" spans="1:16" s="57" customFormat="1" ht="23.25" customHeight="1" x14ac:dyDescent="0.25">
      <c r="A69" s="55">
        <v>223600</v>
      </c>
      <c r="B69" s="30"/>
      <c r="C69" s="30" t="s">
        <v>78</v>
      </c>
      <c r="D69" s="196">
        <f>+D70</f>
        <v>62818700.390000001</v>
      </c>
      <c r="E69" s="54">
        <f>+E70</f>
        <v>0</v>
      </c>
      <c r="F69" s="28">
        <f t="shared" si="3"/>
        <v>62818700.390000001</v>
      </c>
      <c r="G69" s="196"/>
      <c r="H69" s="196"/>
      <c r="I69" s="56"/>
      <c r="J69" s="28">
        <f>+J70</f>
        <v>62818700.390000001</v>
      </c>
      <c r="K69" s="28"/>
      <c r="L69" s="28"/>
      <c r="M69" s="29">
        <f>+M70</f>
        <v>62818700.390000001</v>
      </c>
      <c r="O69" s="178">
        <f t="shared" si="4"/>
        <v>1</v>
      </c>
    </row>
    <row r="70" spans="1:16" s="57" customFormat="1" ht="62.25" customHeight="1" x14ac:dyDescent="0.25">
      <c r="A70" s="55">
        <v>2236001</v>
      </c>
      <c r="B70" s="30">
        <v>20</v>
      </c>
      <c r="C70" s="30" t="s">
        <v>93</v>
      </c>
      <c r="D70" s="196">
        <v>62818700.390000001</v>
      </c>
      <c r="E70" s="54">
        <v>0</v>
      </c>
      <c r="F70" s="28">
        <f t="shared" si="3"/>
        <v>62818700.390000001</v>
      </c>
      <c r="G70" s="196"/>
      <c r="H70" s="196"/>
      <c r="I70" s="56"/>
      <c r="J70" s="28">
        <v>62818700.390000001</v>
      </c>
      <c r="K70" s="28"/>
      <c r="L70" s="28"/>
      <c r="M70" s="29">
        <v>62818700.390000001</v>
      </c>
      <c r="O70" s="178">
        <f t="shared" si="4"/>
        <v>1</v>
      </c>
    </row>
    <row r="71" spans="1:16" s="57" customFormat="1" ht="57.75" customHeight="1" x14ac:dyDescent="0.25">
      <c r="A71" s="55">
        <v>520</v>
      </c>
      <c r="B71" s="30"/>
      <c r="C71" s="30" t="s">
        <v>94</v>
      </c>
      <c r="D71" s="196">
        <f>+D72</f>
        <v>7376363628</v>
      </c>
      <c r="E71" s="28">
        <f>+E72</f>
        <v>2257796</v>
      </c>
      <c r="F71" s="196">
        <f t="shared" si="3"/>
        <v>7374105832</v>
      </c>
      <c r="G71" s="196"/>
      <c r="H71" s="196"/>
      <c r="I71" s="56"/>
      <c r="J71" s="28">
        <f>+J72</f>
        <v>2174572040</v>
      </c>
      <c r="K71" s="28">
        <f>+K72</f>
        <v>0</v>
      </c>
      <c r="L71" s="28">
        <f>+L72</f>
        <v>0</v>
      </c>
      <c r="M71" s="29">
        <f>+M72</f>
        <v>2174572040</v>
      </c>
      <c r="O71" s="178">
        <f t="shared" si="4"/>
        <v>0.29489297950721355</v>
      </c>
      <c r="P71" s="197">
        <f>+M71-10384330698</f>
        <v>-8209758658</v>
      </c>
    </row>
    <row r="72" spans="1:16" s="57" customFormat="1" ht="15.75" customHeight="1" x14ac:dyDescent="0.25">
      <c r="A72" s="55">
        <v>520600</v>
      </c>
      <c r="B72" s="30"/>
      <c r="C72" s="30" t="s">
        <v>78</v>
      </c>
      <c r="D72" s="196">
        <f>SUM(D73:D75)</f>
        <v>7376363628</v>
      </c>
      <c r="E72" s="80">
        <f>SUM(E73:E75)</f>
        <v>2257796</v>
      </c>
      <c r="F72" s="196">
        <f t="shared" si="3"/>
        <v>7374105832</v>
      </c>
      <c r="G72" s="196"/>
      <c r="H72" s="196"/>
      <c r="I72" s="56"/>
      <c r="J72" s="28">
        <f>SUM(J73:J75)</f>
        <v>2174572040</v>
      </c>
      <c r="K72" s="28">
        <v>0</v>
      </c>
      <c r="L72" s="28">
        <v>0</v>
      </c>
      <c r="M72" s="29">
        <f>SUM(M73:M75)</f>
        <v>2174572040</v>
      </c>
      <c r="O72" s="178">
        <f t="shared" si="4"/>
        <v>0.29489297950721355</v>
      </c>
    </row>
    <row r="73" spans="1:16" s="57" customFormat="1" ht="32.25" customHeight="1" x14ac:dyDescent="0.25">
      <c r="A73" s="55">
        <v>5206002</v>
      </c>
      <c r="B73" s="30">
        <v>20</v>
      </c>
      <c r="C73" s="30" t="s">
        <v>95</v>
      </c>
      <c r="D73" s="196">
        <v>6785227530</v>
      </c>
      <c r="E73" s="54">
        <v>0</v>
      </c>
      <c r="F73" s="28">
        <f t="shared" si="3"/>
        <v>6785227530</v>
      </c>
      <c r="G73" s="196"/>
      <c r="H73" s="196"/>
      <c r="I73" s="56"/>
      <c r="J73" s="182">
        <v>1811972132</v>
      </c>
      <c r="K73" s="182"/>
      <c r="L73" s="182"/>
      <c r="M73" s="198">
        <v>1811972132</v>
      </c>
      <c r="O73" s="178">
        <f t="shared" si="4"/>
        <v>0.26704662798536988</v>
      </c>
    </row>
    <row r="74" spans="1:16" s="57" customFormat="1" ht="45" customHeight="1" x14ac:dyDescent="0.25">
      <c r="A74" s="55">
        <v>5206003</v>
      </c>
      <c r="B74" s="30">
        <v>20</v>
      </c>
      <c r="C74" s="30" t="s">
        <v>189</v>
      </c>
      <c r="D74" s="196">
        <v>7609855</v>
      </c>
      <c r="E74" s="54">
        <v>0</v>
      </c>
      <c r="F74" s="28">
        <f t="shared" si="3"/>
        <v>7609855</v>
      </c>
      <c r="G74" s="196"/>
      <c r="H74" s="196"/>
      <c r="I74" s="56"/>
      <c r="J74" s="182">
        <v>7609432</v>
      </c>
      <c r="K74" s="182"/>
      <c r="L74" s="182"/>
      <c r="M74" s="198">
        <v>7609432</v>
      </c>
      <c r="O74" s="178">
        <f t="shared" si="4"/>
        <v>0.99994441418397595</v>
      </c>
    </row>
    <row r="75" spans="1:16" s="57" customFormat="1" ht="35.25" customHeight="1" x14ac:dyDescent="0.25">
      <c r="A75" s="55">
        <v>5206007</v>
      </c>
      <c r="B75" s="30">
        <v>20</v>
      </c>
      <c r="C75" s="30" t="s">
        <v>217</v>
      </c>
      <c r="D75" s="196">
        <v>583526243</v>
      </c>
      <c r="E75" s="54">
        <v>2257796</v>
      </c>
      <c r="F75" s="28">
        <f t="shared" si="3"/>
        <v>581268447</v>
      </c>
      <c r="G75" s="196"/>
      <c r="H75" s="196"/>
      <c r="I75" s="56"/>
      <c r="J75" s="28">
        <v>354990476</v>
      </c>
      <c r="K75" s="28"/>
      <c r="L75" s="28"/>
      <c r="M75" s="29">
        <v>354990476</v>
      </c>
      <c r="O75" s="178">
        <f t="shared" si="4"/>
        <v>0.61071692061069327</v>
      </c>
    </row>
    <row r="76" spans="1:16" s="57" customFormat="1" ht="45.75" customHeight="1" x14ac:dyDescent="0.25">
      <c r="A76" s="77">
        <v>530</v>
      </c>
      <c r="B76" s="78"/>
      <c r="C76" s="78" t="s">
        <v>97</v>
      </c>
      <c r="D76" s="194">
        <f>+D77</f>
        <v>3693883072</v>
      </c>
      <c r="E76" s="199">
        <f>+E77</f>
        <v>0</v>
      </c>
      <c r="F76" s="23">
        <f>+D76-E76</f>
        <v>3693883072</v>
      </c>
      <c r="G76" s="194"/>
      <c r="H76" s="194"/>
      <c r="I76" s="195"/>
      <c r="J76" s="199">
        <f>+J77</f>
        <v>2024646086</v>
      </c>
      <c r="K76" s="199">
        <v>0</v>
      </c>
      <c r="L76" s="199">
        <v>0</v>
      </c>
      <c r="M76" s="200">
        <f>+M77</f>
        <v>2024646086</v>
      </c>
      <c r="O76" s="178">
        <f>+M76/F76</f>
        <v>0.54810778969887219</v>
      </c>
    </row>
    <row r="77" spans="1:16" s="57" customFormat="1" ht="45.75" customHeight="1" x14ac:dyDescent="0.25">
      <c r="A77" s="55">
        <v>530600</v>
      </c>
      <c r="B77" s="30"/>
      <c r="C77" s="30" t="s">
        <v>78</v>
      </c>
      <c r="D77" s="196">
        <f>+D78</f>
        <v>3693883072</v>
      </c>
      <c r="E77" s="80">
        <f>+E78</f>
        <v>0</v>
      </c>
      <c r="F77" s="28">
        <f>+D77-E77</f>
        <v>3693883072</v>
      </c>
      <c r="G77" s="196"/>
      <c r="H77" s="196"/>
      <c r="I77" s="56"/>
      <c r="J77" s="199">
        <f>+J78</f>
        <v>2024646086</v>
      </c>
      <c r="K77" s="199">
        <v>0</v>
      </c>
      <c r="L77" s="199">
        <v>0</v>
      </c>
      <c r="M77" s="200">
        <f>+M78</f>
        <v>2024646086</v>
      </c>
      <c r="O77" s="178">
        <f>+M77/F77</f>
        <v>0.54810778969887219</v>
      </c>
    </row>
    <row r="78" spans="1:16" s="57" customFormat="1" ht="48.75" customHeight="1" thickBot="1" x14ac:dyDescent="0.3">
      <c r="A78" s="82">
        <v>5306003</v>
      </c>
      <c r="B78" s="83">
        <v>20</v>
      </c>
      <c r="C78" s="83" t="s">
        <v>218</v>
      </c>
      <c r="D78" s="201">
        <v>3693883072</v>
      </c>
      <c r="E78" s="202">
        <v>0</v>
      </c>
      <c r="F78" s="146">
        <f>+D78-E78</f>
        <v>3693883072</v>
      </c>
      <c r="G78" s="201"/>
      <c r="H78" s="201"/>
      <c r="I78" s="84"/>
      <c r="J78" s="199">
        <v>2024646086</v>
      </c>
      <c r="K78" s="146"/>
      <c r="L78" s="146"/>
      <c r="M78" s="147">
        <v>2024646086</v>
      </c>
      <c r="O78" s="178">
        <f>+M78/F78</f>
        <v>0.54810778969887219</v>
      </c>
    </row>
    <row r="79" spans="1:16" ht="16.5" thickBot="1" x14ac:dyDescent="0.3">
      <c r="A79" s="422" t="s">
        <v>219</v>
      </c>
      <c r="B79" s="423"/>
      <c r="C79" s="423"/>
      <c r="D79" s="184">
        <f>+D12+D48</f>
        <v>12697545821.939999</v>
      </c>
      <c r="E79" s="184">
        <f>+E12+E48</f>
        <v>3325496</v>
      </c>
      <c r="F79" s="184">
        <f>+D79-E79</f>
        <v>12694220325.939999</v>
      </c>
      <c r="G79" s="185"/>
      <c r="H79" s="185"/>
      <c r="I79" s="203" t="e">
        <f>+I20+I25+I43+I49+I71+#REF!</f>
        <v>#REF!</v>
      </c>
      <c r="J79" s="184">
        <f>+J12+J48</f>
        <v>5351655308.3899994</v>
      </c>
      <c r="K79" s="184">
        <f>+K12+K48</f>
        <v>0</v>
      </c>
      <c r="L79" s="184">
        <f>+L12+L48</f>
        <v>0</v>
      </c>
      <c r="M79" s="204">
        <f>+M12+M48</f>
        <v>5351655308.3899994</v>
      </c>
      <c r="O79" s="178">
        <f>+M79/F79</f>
        <v>0.42158204056488302</v>
      </c>
    </row>
    <row r="80" spans="1:16" x14ac:dyDescent="0.25">
      <c r="A80" s="153"/>
      <c r="B80" s="113"/>
      <c r="C80" s="113"/>
      <c r="D80" s="115"/>
      <c r="E80" s="205"/>
      <c r="F80" s="115"/>
      <c r="G80" s="116"/>
      <c r="H80" s="115"/>
      <c r="I80" s="115" t="s">
        <v>220</v>
      </c>
      <c r="J80" s="115"/>
      <c r="K80" s="115" t="s">
        <v>221</v>
      </c>
      <c r="L80" s="115"/>
      <c r="M80" s="116"/>
    </row>
    <row r="81" spans="1:14" x14ac:dyDescent="0.25">
      <c r="A81" s="2"/>
      <c r="D81" s="3"/>
      <c r="E81" s="4"/>
      <c r="G81" s="5"/>
      <c r="M81" s="5"/>
    </row>
    <row r="82" spans="1:14" x14ac:dyDescent="0.25">
      <c r="A82" s="2"/>
      <c r="D82" s="3"/>
      <c r="E82" s="4"/>
      <c r="G82" s="5"/>
      <c r="H82" s="149"/>
      <c r="I82" s="151"/>
      <c r="J82" s="151"/>
      <c r="K82" s="151"/>
      <c r="L82" s="151"/>
      <c r="M82" s="157"/>
      <c r="N82" s="149"/>
    </row>
    <row r="83" spans="1:14" x14ac:dyDescent="0.25">
      <c r="A83" s="91" t="s">
        <v>100</v>
      </c>
      <c r="B83" s="92"/>
      <c r="C83" s="92"/>
      <c r="D83" s="92"/>
      <c r="E83" s="93"/>
      <c r="F83" s="93" t="s">
        <v>101</v>
      </c>
      <c r="G83" s="93"/>
      <c r="H83" s="94"/>
      <c r="I83" s="149"/>
      <c r="J83" s="151"/>
      <c r="K83" s="161"/>
      <c r="L83" s="151"/>
      <c r="M83" s="157"/>
      <c r="N83" s="149"/>
    </row>
    <row r="84" spans="1:14" x14ac:dyDescent="0.25">
      <c r="A84" s="95" t="s">
        <v>102</v>
      </c>
      <c r="B84" s="92"/>
      <c r="C84" s="92"/>
      <c r="D84" s="92"/>
      <c r="E84" s="96"/>
      <c r="F84" s="96" t="s">
        <v>103</v>
      </c>
      <c r="G84" s="96"/>
      <c r="H84" s="97"/>
      <c r="I84" s="149"/>
      <c r="J84" s="151"/>
      <c r="K84" s="102"/>
      <c r="L84" s="151"/>
      <c r="M84" s="157"/>
      <c r="N84" s="149"/>
    </row>
    <row r="85" spans="1:14" x14ac:dyDescent="0.25">
      <c r="A85" s="95" t="s">
        <v>104</v>
      </c>
      <c r="B85" s="92"/>
      <c r="C85" s="92"/>
      <c r="D85" s="92"/>
      <c r="E85" s="99"/>
      <c r="F85" s="99" t="s">
        <v>105</v>
      </c>
      <c r="G85" s="93"/>
      <c r="H85" s="94"/>
      <c r="I85" s="149"/>
      <c r="J85" s="151"/>
      <c r="K85" s="161"/>
      <c r="L85" s="151"/>
      <c r="M85" s="157"/>
      <c r="N85" s="149"/>
    </row>
    <row r="86" spans="1:14" x14ac:dyDescent="0.25">
      <c r="A86" s="95"/>
      <c r="B86" s="92"/>
      <c r="C86" s="92"/>
      <c r="D86" s="92"/>
      <c r="E86" s="96"/>
      <c r="F86" s="96"/>
      <c r="G86" s="96"/>
      <c r="H86" s="97"/>
      <c r="I86" s="151"/>
      <c r="J86" s="151"/>
      <c r="K86" s="151"/>
      <c r="L86" s="151"/>
      <c r="M86" s="157"/>
      <c r="N86" s="149"/>
    </row>
    <row r="87" spans="1:14" x14ac:dyDescent="0.25">
      <c r="A87" s="91"/>
      <c r="B87" s="92"/>
      <c r="C87" s="92"/>
      <c r="D87" s="99"/>
      <c r="E87" s="100"/>
      <c r="F87" s="99"/>
      <c r="G87" s="94"/>
      <c r="H87" s="151"/>
      <c r="I87" s="151"/>
      <c r="J87" s="151"/>
      <c r="K87" s="151"/>
      <c r="L87" s="151"/>
      <c r="M87" s="157"/>
      <c r="N87" s="149"/>
    </row>
    <row r="88" spans="1:14" x14ac:dyDescent="0.25">
      <c r="A88" s="95"/>
      <c r="B88" s="96"/>
      <c r="C88" s="96" t="s">
        <v>193</v>
      </c>
      <c r="D88" s="96" t="s">
        <v>107</v>
      </c>
      <c r="E88" s="96"/>
      <c r="F88" s="99"/>
      <c r="G88" s="99"/>
      <c r="H88" s="99"/>
      <c r="I88" s="206"/>
      <c r="J88" s="207" t="s">
        <v>101</v>
      </c>
      <c r="K88" s="161"/>
      <c r="L88" s="161"/>
      <c r="M88" s="208"/>
      <c r="N88" s="149"/>
    </row>
    <row r="89" spans="1:14" x14ac:dyDescent="0.25">
      <c r="A89" s="91"/>
      <c r="B89" s="96" t="s">
        <v>222</v>
      </c>
      <c r="C89" s="96"/>
      <c r="D89" s="96" t="s">
        <v>109</v>
      </c>
      <c r="E89" s="96"/>
      <c r="F89" s="96"/>
      <c r="G89" s="96"/>
      <c r="H89" s="96"/>
      <c r="I89" s="97"/>
      <c r="J89" s="207" t="s">
        <v>223</v>
      </c>
      <c r="K89" s="161"/>
      <c r="L89" s="102"/>
      <c r="M89" s="208"/>
      <c r="N89" s="149"/>
    </row>
    <row r="90" spans="1:14" x14ac:dyDescent="0.25">
      <c r="A90" s="95"/>
      <c r="B90" s="96" t="s">
        <v>224</v>
      </c>
      <c r="C90" s="96"/>
      <c r="D90" s="96" t="s">
        <v>112</v>
      </c>
      <c r="E90" s="96"/>
      <c r="F90" s="99"/>
      <c r="G90" s="99"/>
      <c r="H90" s="99"/>
      <c r="I90" s="206"/>
      <c r="J90" s="207" t="s">
        <v>202</v>
      </c>
      <c r="K90" s="161"/>
      <c r="L90" s="161"/>
      <c r="M90" s="208"/>
      <c r="N90" s="149"/>
    </row>
    <row r="91" spans="1:14" x14ac:dyDescent="0.25">
      <c r="A91" s="95"/>
      <c r="B91" s="92"/>
      <c r="C91" s="96"/>
      <c r="D91" s="96"/>
      <c r="E91" s="96"/>
      <c r="F91" s="96"/>
      <c r="G91" s="96"/>
      <c r="H91" s="96"/>
      <c r="I91" s="97"/>
      <c r="J91" s="161"/>
      <c r="K91" s="161"/>
      <c r="L91" s="161"/>
      <c r="M91" s="208"/>
      <c r="N91" s="149"/>
    </row>
    <row r="92" spans="1:14" ht="6.75" customHeight="1" thickBot="1" x14ac:dyDescent="0.3">
      <c r="A92" s="103"/>
      <c r="B92" s="62"/>
      <c r="C92" s="164"/>
      <c r="D92" s="164"/>
      <c r="E92" s="209"/>
      <c r="F92" s="165"/>
      <c r="G92" s="165"/>
      <c r="H92" s="165"/>
      <c r="I92" s="165"/>
      <c r="J92" s="165"/>
      <c r="K92" s="165"/>
      <c r="L92" s="165"/>
      <c r="M92" s="210"/>
      <c r="N92" s="149"/>
    </row>
  </sheetData>
  <mergeCells count="7">
    <mergeCell ref="A79:C79"/>
    <mergeCell ref="A3:M3"/>
    <mergeCell ref="A4:M4"/>
    <mergeCell ref="A10:M10"/>
    <mergeCell ref="A59:M59"/>
    <mergeCell ref="A60:M60"/>
    <mergeCell ref="A66:M66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scale="63" orientation="landscape" horizontalDpi="4294967293" verticalDpi="0" r:id="rId1"/>
  <rowBreaks count="1" manualBreakCount="1">
    <brk id="56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zoomScale="87" zoomScaleNormal="87" workbookViewId="0">
      <selection activeCell="F11" sqref="F11"/>
    </sheetView>
  </sheetViews>
  <sheetFormatPr baseColWidth="10" defaultRowHeight="15" x14ac:dyDescent="0.25"/>
  <cols>
    <col min="1" max="1" width="13.5703125" style="294" customWidth="1"/>
    <col min="2" max="2" width="6.7109375" style="294" customWidth="1"/>
    <col min="3" max="3" width="49.85546875" style="294" customWidth="1"/>
    <col min="4" max="4" width="20.7109375" style="294" customWidth="1"/>
    <col min="5" max="5" width="18.5703125" style="295" customWidth="1"/>
    <col min="6" max="6" width="21.28515625" style="296" customWidth="1"/>
    <col min="7" max="7" width="17.85546875" style="296" hidden="1" customWidth="1"/>
    <col min="8" max="8" width="21" style="296" hidden="1" customWidth="1"/>
    <col min="9" max="9" width="1.140625" style="296" hidden="1" customWidth="1"/>
    <col min="10" max="10" width="20" style="296" customWidth="1"/>
    <col min="11" max="12" width="17.42578125" style="296" hidden="1" customWidth="1"/>
    <col min="13" max="13" width="23.5703125" style="296" customWidth="1"/>
    <col min="14" max="14" width="2.7109375" style="294" customWidth="1"/>
    <col min="15" max="15" width="19.5703125" style="294" hidden="1" customWidth="1"/>
    <col min="16" max="16" width="15.42578125" style="294" hidden="1" customWidth="1"/>
    <col min="17" max="34" width="0" style="294" hidden="1" customWidth="1"/>
    <col min="35" max="256" width="11.42578125" style="294"/>
    <col min="257" max="257" width="13.5703125" style="294" customWidth="1"/>
    <col min="258" max="258" width="6.7109375" style="294" customWidth="1"/>
    <col min="259" max="259" width="49.85546875" style="294" customWidth="1"/>
    <col min="260" max="260" width="20.7109375" style="294" customWidth="1"/>
    <col min="261" max="261" width="18.5703125" style="294" customWidth="1"/>
    <col min="262" max="262" width="21.28515625" style="294" customWidth="1"/>
    <col min="263" max="265" width="0" style="294" hidden="1" customWidth="1"/>
    <col min="266" max="266" width="20" style="294" customWidth="1"/>
    <col min="267" max="268" width="0" style="294" hidden="1" customWidth="1"/>
    <col min="269" max="269" width="23.5703125" style="294" customWidth="1"/>
    <col min="270" max="270" width="2.7109375" style="294" customWidth="1"/>
    <col min="271" max="290" width="0" style="294" hidden="1" customWidth="1"/>
    <col min="291" max="512" width="11.42578125" style="294"/>
    <col min="513" max="513" width="13.5703125" style="294" customWidth="1"/>
    <col min="514" max="514" width="6.7109375" style="294" customWidth="1"/>
    <col min="515" max="515" width="49.85546875" style="294" customWidth="1"/>
    <col min="516" max="516" width="20.7109375" style="294" customWidth="1"/>
    <col min="517" max="517" width="18.5703125" style="294" customWidth="1"/>
    <col min="518" max="518" width="21.28515625" style="294" customWidth="1"/>
    <col min="519" max="521" width="0" style="294" hidden="1" customWidth="1"/>
    <col min="522" max="522" width="20" style="294" customWidth="1"/>
    <col min="523" max="524" width="0" style="294" hidden="1" customWidth="1"/>
    <col min="525" max="525" width="23.5703125" style="294" customWidth="1"/>
    <col min="526" max="526" width="2.7109375" style="294" customWidth="1"/>
    <col min="527" max="546" width="0" style="294" hidden="1" customWidth="1"/>
    <col min="547" max="768" width="11.42578125" style="294"/>
    <col min="769" max="769" width="13.5703125" style="294" customWidth="1"/>
    <col min="770" max="770" width="6.7109375" style="294" customWidth="1"/>
    <col min="771" max="771" width="49.85546875" style="294" customWidth="1"/>
    <col min="772" max="772" width="20.7109375" style="294" customWidth="1"/>
    <col min="773" max="773" width="18.5703125" style="294" customWidth="1"/>
    <col min="774" max="774" width="21.28515625" style="294" customWidth="1"/>
    <col min="775" max="777" width="0" style="294" hidden="1" customWidth="1"/>
    <col min="778" max="778" width="20" style="294" customWidth="1"/>
    <col min="779" max="780" width="0" style="294" hidden="1" customWidth="1"/>
    <col min="781" max="781" width="23.5703125" style="294" customWidth="1"/>
    <col min="782" max="782" width="2.7109375" style="294" customWidth="1"/>
    <col min="783" max="802" width="0" style="294" hidden="1" customWidth="1"/>
    <col min="803" max="1024" width="11.42578125" style="294"/>
    <col min="1025" max="1025" width="13.5703125" style="294" customWidth="1"/>
    <col min="1026" max="1026" width="6.7109375" style="294" customWidth="1"/>
    <col min="1027" max="1027" width="49.85546875" style="294" customWidth="1"/>
    <col min="1028" max="1028" width="20.7109375" style="294" customWidth="1"/>
    <col min="1029" max="1029" width="18.5703125" style="294" customWidth="1"/>
    <col min="1030" max="1030" width="21.28515625" style="294" customWidth="1"/>
    <col min="1031" max="1033" width="0" style="294" hidden="1" customWidth="1"/>
    <col min="1034" max="1034" width="20" style="294" customWidth="1"/>
    <col min="1035" max="1036" width="0" style="294" hidden="1" customWidth="1"/>
    <col min="1037" max="1037" width="23.5703125" style="294" customWidth="1"/>
    <col min="1038" max="1038" width="2.7109375" style="294" customWidth="1"/>
    <col min="1039" max="1058" width="0" style="294" hidden="1" customWidth="1"/>
    <col min="1059" max="1280" width="11.42578125" style="294"/>
    <col min="1281" max="1281" width="13.5703125" style="294" customWidth="1"/>
    <col min="1282" max="1282" width="6.7109375" style="294" customWidth="1"/>
    <col min="1283" max="1283" width="49.85546875" style="294" customWidth="1"/>
    <col min="1284" max="1284" width="20.7109375" style="294" customWidth="1"/>
    <col min="1285" max="1285" width="18.5703125" style="294" customWidth="1"/>
    <col min="1286" max="1286" width="21.28515625" style="294" customWidth="1"/>
    <col min="1287" max="1289" width="0" style="294" hidden="1" customWidth="1"/>
    <col min="1290" max="1290" width="20" style="294" customWidth="1"/>
    <col min="1291" max="1292" width="0" style="294" hidden="1" customWidth="1"/>
    <col min="1293" max="1293" width="23.5703125" style="294" customWidth="1"/>
    <col min="1294" max="1294" width="2.7109375" style="294" customWidth="1"/>
    <col min="1295" max="1314" width="0" style="294" hidden="1" customWidth="1"/>
    <col min="1315" max="1536" width="11.42578125" style="294"/>
    <col min="1537" max="1537" width="13.5703125" style="294" customWidth="1"/>
    <col min="1538" max="1538" width="6.7109375" style="294" customWidth="1"/>
    <col min="1539" max="1539" width="49.85546875" style="294" customWidth="1"/>
    <col min="1540" max="1540" width="20.7109375" style="294" customWidth="1"/>
    <col min="1541" max="1541" width="18.5703125" style="294" customWidth="1"/>
    <col min="1542" max="1542" width="21.28515625" style="294" customWidth="1"/>
    <col min="1543" max="1545" width="0" style="294" hidden="1" customWidth="1"/>
    <col min="1546" max="1546" width="20" style="294" customWidth="1"/>
    <col min="1547" max="1548" width="0" style="294" hidden="1" customWidth="1"/>
    <col min="1549" max="1549" width="23.5703125" style="294" customWidth="1"/>
    <col min="1550" max="1550" width="2.7109375" style="294" customWidth="1"/>
    <col min="1551" max="1570" width="0" style="294" hidden="1" customWidth="1"/>
    <col min="1571" max="1792" width="11.42578125" style="294"/>
    <col min="1793" max="1793" width="13.5703125" style="294" customWidth="1"/>
    <col min="1794" max="1794" width="6.7109375" style="294" customWidth="1"/>
    <col min="1795" max="1795" width="49.85546875" style="294" customWidth="1"/>
    <col min="1796" max="1796" width="20.7109375" style="294" customWidth="1"/>
    <col min="1797" max="1797" width="18.5703125" style="294" customWidth="1"/>
    <col min="1798" max="1798" width="21.28515625" style="294" customWidth="1"/>
    <col min="1799" max="1801" width="0" style="294" hidden="1" customWidth="1"/>
    <col min="1802" max="1802" width="20" style="294" customWidth="1"/>
    <col min="1803" max="1804" width="0" style="294" hidden="1" customWidth="1"/>
    <col min="1805" max="1805" width="23.5703125" style="294" customWidth="1"/>
    <col min="1806" max="1806" width="2.7109375" style="294" customWidth="1"/>
    <col min="1807" max="1826" width="0" style="294" hidden="1" customWidth="1"/>
    <col min="1827" max="2048" width="11.42578125" style="294"/>
    <col min="2049" max="2049" width="13.5703125" style="294" customWidth="1"/>
    <col min="2050" max="2050" width="6.7109375" style="294" customWidth="1"/>
    <col min="2051" max="2051" width="49.85546875" style="294" customWidth="1"/>
    <col min="2052" max="2052" width="20.7109375" style="294" customWidth="1"/>
    <col min="2053" max="2053" width="18.5703125" style="294" customWidth="1"/>
    <col min="2054" max="2054" width="21.28515625" style="294" customWidth="1"/>
    <col min="2055" max="2057" width="0" style="294" hidden="1" customWidth="1"/>
    <col min="2058" max="2058" width="20" style="294" customWidth="1"/>
    <col min="2059" max="2060" width="0" style="294" hidden="1" customWidth="1"/>
    <col min="2061" max="2061" width="23.5703125" style="294" customWidth="1"/>
    <col min="2062" max="2062" width="2.7109375" style="294" customWidth="1"/>
    <col min="2063" max="2082" width="0" style="294" hidden="1" customWidth="1"/>
    <col min="2083" max="2304" width="11.42578125" style="294"/>
    <col min="2305" max="2305" width="13.5703125" style="294" customWidth="1"/>
    <col min="2306" max="2306" width="6.7109375" style="294" customWidth="1"/>
    <col min="2307" max="2307" width="49.85546875" style="294" customWidth="1"/>
    <col min="2308" max="2308" width="20.7109375" style="294" customWidth="1"/>
    <col min="2309" max="2309" width="18.5703125" style="294" customWidth="1"/>
    <col min="2310" max="2310" width="21.28515625" style="294" customWidth="1"/>
    <col min="2311" max="2313" width="0" style="294" hidden="1" customWidth="1"/>
    <col min="2314" max="2314" width="20" style="294" customWidth="1"/>
    <col min="2315" max="2316" width="0" style="294" hidden="1" customWidth="1"/>
    <col min="2317" max="2317" width="23.5703125" style="294" customWidth="1"/>
    <col min="2318" max="2318" width="2.7109375" style="294" customWidth="1"/>
    <col min="2319" max="2338" width="0" style="294" hidden="1" customWidth="1"/>
    <col min="2339" max="2560" width="11.42578125" style="294"/>
    <col min="2561" max="2561" width="13.5703125" style="294" customWidth="1"/>
    <col min="2562" max="2562" width="6.7109375" style="294" customWidth="1"/>
    <col min="2563" max="2563" width="49.85546875" style="294" customWidth="1"/>
    <col min="2564" max="2564" width="20.7109375" style="294" customWidth="1"/>
    <col min="2565" max="2565" width="18.5703125" style="294" customWidth="1"/>
    <col min="2566" max="2566" width="21.28515625" style="294" customWidth="1"/>
    <col min="2567" max="2569" width="0" style="294" hidden="1" customWidth="1"/>
    <col min="2570" max="2570" width="20" style="294" customWidth="1"/>
    <col min="2571" max="2572" width="0" style="294" hidden="1" customWidth="1"/>
    <col min="2573" max="2573" width="23.5703125" style="294" customWidth="1"/>
    <col min="2574" max="2574" width="2.7109375" style="294" customWidth="1"/>
    <col min="2575" max="2594" width="0" style="294" hidden="1" customWidth="1"/>
    <col min="2595" max="2816" width="11.42578125" style="294"/>
    <col min="2817" max="2817" width="13.5703125" style="294" customWidth="1"/>
    <col min="2818" max="2818" width="6.7109375" style="294" customWidth="1"/>
    <col min="2819" max="2819" width="49.85546875" style="294" customWidth="1"/>
    <col min="2820" max="2820" width="20.7109375" style="294" customWidth="1"/>
    <col min="2821" max="2821" width="18.5703125" style="294" customWidth="1"/>
    <col min="2822" max="2822" width="21.28515625" style="294" customWidth="1"/>
    <col min="2823" max="2825" width="0" style="294" hidden="1" customWidth="1"/>
    <col min="2826" max="2826" width="20" style="294" customWidth="1"/>
    <col min="2827" max="2828" width="0" style="294" hidden="1" customWidth="1"/>
    <col min="2829" max="2829" width="23.5703125" style="294" customWidth="1"/>
    <col min="2830" max="2830" width="2.7109375" style="294" customWidth="1"/>
    <col min="2831" max="2850" width="0" style="294" hidden="1" customWidth="1"/>
    <col min="2851" max="3072" width="11.42578125" style="294"/>
    <col min="3073" max="3073" width="13.5703125" style="294" customWidth="1"/>
    <col min="3074" max="3074" width="6.7109375" style="294" customWidth="1"/>
    <col min="3075" max="3075" width="49.85546875" style="294" customWidth="1"/>
    <col min="3076" max="3076" width="20.7109375" style="294" customWidth="1"/>
    <col min="3077" max="3077" width="18.5703125" style="294" customWidth="1"/>
    <col min="3078" max="3078" width="21.28515625" style="294" customWidth="1"/>
    <col min="3079" max="3081" width="0" style="294" hidden="1" customWidth="1"/>
    <col min="3082" max="3082" width="20" style="294" customWidth="1"/>
    <col min="3083" max="3084" width="0" style="294" hidden="1" customWidth="1"/>
    <col min="3085" max="3085" width="23.5703125" style="294" customWidth="1"/>
    <col min="3086" max="3086" width="2.7109375" style="294" customWidth="1"/>
    <col min="3087" max="3106" width="0" style="294" hidden="1" customWidth="1"/>
    <col min="3107" max="3328" width="11.42578125" style="294"/>
    <col min="3329" max="3329" width="13.5703125" style="294" customWidth="1"/>
    <col min="3330" max="3330" width="6.7109375" style="294" customWidth="1"/>
    <col min="3331" max="3331" width="49.85546875" style="294" customWidth="1"/>
    <col min="3332" max="3332" width="20.7109375" style="294" customWidth="1"/>
    <col min="3333" max="3333" width="18.5703125" style="294" customWidth="1"/>
    <col min="3334" max="3334" width="21.28515625" style="294" customWidth="1"/>
    <col min="3335" max="3337" width="0" style="294" hidden="1" customWidth="1"/>
    <col min="3338" max="3338" width="20" style="294" customWidth="1"/>
    <col min="3339" max="3340" width="0" style="294" hidden="1" customWidth="1"/>
    <col min="3341" max="3341" width="23.5703125" style="294" customWidth="1"/>
    <col min="3342" max="3342" width="2.7109375" style="294" customWidth="1"/>
    <col min="3343" max="3362" width="0" style="294" hidden="1" customWidth="1"/>
    <col min="3363" max="3584" width="11.42578125" style="294"/>
    <col min="3585" max="3585" width="13.5703125" style="294" customWidth="1"/>
    <col min="3586" max="3586" width="6.7109375" style="294" customWidth="1"/>
    <col min="3587" max="3587" width="49.85546875" style="294" customWidth="1"/>
    <col min="3588" max="3588" width="20.7109375" style="294" customWidth="1"/>
    <col min="3589" max="3589" width="18.5703125" style="294" customWidth="1"/>
    <col min="3590" max="3590" width="21.28515625" style="294" customWidth="1"/>
    <col min="3591" max="3593" width="0" style="294" hidden="1" customWidth="1"/>
    <col min="3594" max="3594" width="20" style="294" customWidth="1"/>
    <col min="3595" max="3596" width="0" style="294" hidden="1" customWidth="1"/>
    <col min="3597" max="3597" width="23.5703125" style="294" customWidth="1"/>
    <col min="3598" max="3598" width="2.7109375" style="294" customWidth="1"/>
    <col min="3599" max="3618" width="0" style="294" hidden="1" customWidth="1"/>
    <col min="3619" max="3840" width="11.42578125" style="294"/>
    <col min="3841" max="3841" width="13.5703125" style="294" customWidth="1"/>
    <col min="3842" max="3842" width="6.7109375" style="294" customWidth="1"/>
    <col min="3843" max="3843" width="49.85546875" style="294" customWidth="1"/>
    <col min="3844" max="3844" width="20.7109375" style="294" customWidth="1"/>
    <col min="3845" max="3845" width="18.5703125" style="294" customWidth="1"/>
    <col min="3846" max="3846" width="21.28515625" style="294" customWidth="1"/>
    <col min="3847" max="3849" width="0" style="294" hidden="1" customWidth="1"/>
    <col min="3850" max="3850" width="20" style="294" customWidth="1"/>
    <col min="3851" max="3852" width="0" style="294" hidden="1" customWidth="1"/>
    <col min="3853" max="3853" width="23.5703125" style="294" customWidth="1"/>
    <col min="3854" max="3854" width="2.7109375" style="294" customWidth="1"/>
    <col min="3855" max="3874" width="0" style="294" hidden="1" customWidth="1"/>
    <col min="3875" max="4096" width="11.42578125" style="294"/>
    <col min="4097" max="4097" width="13.5703125" style="294" customWidth="1"/>
    <col min="4098" max="4098" width="6.7109375" style="294" customWidth="1"/>
    <col min="4099" max="4099" width="49.85546875" style="294" customWidth="1"/>
    <col min="4100" max="4100" width="20.7109375" style="294" customWidth="1"/>
    <col min="4101" max="4101" width="18.5703125" style="294" customWidth="1"/>
    <col min="4102" max="4102" width="21.28515625" style="294" customWidth="1"/>
    <col min="4103" max="4105" width="0" style="294" hidden="1" customWidth="1"/>
    <col min="4106" max="4106" width="20" style="294" customWidth="1"/>
    <col min="4107" max="4108" width="0" style="294" hidden="1" customWidth="1"/>
    <col min="4109" max="4109" width="23.5703125" style="294" customWidth="1"/>
    <col min="4110" max="4110" width="2.7109375" style="294" customWidth="1"/>
    <col min="4111" max="4130" width="0" style="294" hidden="1" customWidth="1"/>
    <col min="4131" max="4352" width="11.42578125" style="294"/>
    <col min="4353" max="4353" width="13.5703125" style="294" customWidth="1"/>
    <col min="4354" max="4354" width="6.7109375" style="294" customWidth="1"/>
    <col min="4355" max="4355" width="49.85546875" style="294" customWidth="1"/>
    <col min="4356" max="4356" width="20.7109375" style="294" customWidth="1"/>
    <col min="4357" max="4357" width="18.5703125" style="294" customWidth="1"/>
    <col min="4358" max="4358" width="21.28515625" style="294" customWidth="1"/>
    <col min="4359" max="4361" width="0" style="294" hidden="1" customWidth="1"/>
    <col min="4362" max="4362" width="20" style="294" customWidth="1"/>
    <col min="4363" max="4364" width="0" style="294" hidden="1" customWidth="1"/>
    <col min="4365" max="4365" width="23.5703125" style="294" customWidth="1"/>
    <col min="4366" max="4366" width="2.7109375" style="294" customWidth="1"/>
    <col min="4367" max="4386" width="0" style="294" hidden="1" customWidth="1"/>
    <col min="4387" max="4608" width="11.42578125" style="294"/>
    <col min="4609" max="4609" width="13.5703125" style="294" customWidth="1"/>
    <col min="4610" max="4610" width="6.7109375" style="294" customWidth="1"/>
    <col min="4611" max="4611" width="49.85546875" style="294" customWidth="1"/>
    <col min="4612" max="4612" width="20.7109375" style="294" customWidth="1"/>
    <col min="4613" max="4613" width="18.5703125" style="294" customWidth="1"/>
    <col min="4614" max="4614" width="21.28515625" style="294" customWidth="1"/>
    <col min="4615" max="4617" width="0" style="294" hidden="1" customWidth="1"/>
    <col min="4618" max="4618" width="20" style="294" customWidth="1"/>
    <col min="4619" max="4620" width="0" style="294" hidden="1" customWidth="1"/>
    <col min="4621" max="4621" width="23.5703125" style="294" customWidth="1"/>
    <col min="4622" max="4622" width="2.7109375" style="294" customWidth="1"/>
    <col min="4623" max="4642" width="0" style="294" hidden="1" customWidth="1"/>
    <col min="4643" max="4864" width="11.42578125" style="294"/>
    <col min="4865" max="4865" width="13.5703125" style="294" customWidth="1"/>
    <col min="4866" max="4866" width="6.7109375" style="294" customWidth="1"/>
    <col min="4867" max="4867" width="49.85546875" style="294" customWidth="1"/>
    <col min="4868" max="4868" width="20.7109375" style="294" customWidth="1"/>
    <col min="4869" max="4869" width="18.5703125" style="294" customWidth="1"/>
    <col min="4870" max="4870" width="21.28515625" style="294" customWidth="1"/>
    <col min="4871" max="4873" width="0" style="294" hidden="1" customWidth="1"/>
    <col min="4874" max="4874" width="20" style="294" customWidth="1"/>
    <col min="4875" max="4876" width="0" style="294" hidden="1" customWidth="1"/>
    <col min="4877" max="4877" width="23.5703125" style="294" customWidth="1"/>
    <col min="4878" max="4878" width="2.7109375" style="294" customWidth="1"/>
    <col min="4879" max="4898" width="0" style="294" hidden="1" customWidth="1"/>
    <col min="4899" max="5120" width="11.42578125" style="294"/>
    <col min="5121" max="5121" width="13.5703125" style="294" customWidth="1"/>
    <col min="5122" max="5122" width="6.7109375" style="294" customWidth="1"/>
    <col min="5123" max="5123" width="49.85546875" style="294" customWidth="1"/>
    <col min="5124" max="5124" width="20.7109375" style="294" customWidth="1"/>
    <col min="5125" max="5125" width="18.5703125" style="294" customWidth="1"/>
    <col min="5126" max="5126" width="21.28515625" style="294" customWidth="1"/>
    <col min="5127" max="5129" width="0" style="294" hidden="1" customWidth="1"/>
    <col min="5130" max="5130" width="20" style="294" customWidth="1"/>
    <col min="5131" max="5132" width="0" style="294" hidden="1" customWidth="1"/>
    <col min="5133" max="5133" width="23.5703125" style="294" customWidth="1"/>
    <col min="5134" max="5134" width="2.7109375" style="294" customWidth="1"/>
    <col min="5135" max="5154" width="0" style="294" hidden="1" customWidth="1"/>
    <col min="5155" max="5376" width="11.42578125" style="294"/>
    <col min="5377" max="5377" width="13.5703125" style="294" customWidth="1"/>
    <col min="5378" max="5378" width="6.7109375" style="294" customWidth="1"/>
    <col min="5379" max="5379" width="49.85546875" style="294" customWidth="1"/>
    <col min="5380" max="5380" width="20.7109375" style="294" customWidth="1"/>
    <col min="5381" max="5381" width="18.5703125" style="294" customWidth="1"/>
    <col min="5382" max="5382" width="21.28515625" style="294" customWidth="1"/>
    <col min="5383" max="5385" width="0" style="294" hidden="1" customWidth="1"/>
    <col min="5386" max="5386" width="20" style="294" customWidth="1"/>
    <col min="5387" max="5388" width="0" style="294" hidden="1" customWidth="1"/>
    <col min="5389" max="5389" width="23.5703125" style="294" customWidth="1"/>
    <col min="5390" max="5390" width="2.7109375" style="294" customWidth="1"/>
    <col min="5391" max="5410" width="0" style="294" hidden="1" customWidth="1"/>
    <col min="5411" max="5632" width="11.42578125" style="294"/>
    <col min="5633" max="5633" width="13.5703125" style="294" customWidth="1"/>
    <col min="5634" max="5634" width="6.7109375" style="294" customWidth="1"/>
    <col min="5635" max="5635" width="49.85546875" style="294" customWidth="1"/>
    <col min="5636" max="5636" width="20.7109375" style="294" customWidth="1"/>
    <col min="5637" max="5637" width="18.5703125" style="294" customWidth="1"/>
    <col min="5638" max="5638" width="21.28515625" style="294" customWidth="1"/>
    <col min="5639" max="5641" width="0" style="294" hidden="1" customWidth="1"/>
    <col min="5642" max="5642" width="20" style="294" customWidth="1"/>
    <col min="5643" max="5644" width="0" style="294" hidden="1" customWidth="1"/>
    <col min="5645" max="5645" width="23.5703125" style="294" customWidth="1"/>
    <col min="5646" max="5646" width="2.7109375" style="294" customWidth="1"/>
    <col min="5647" max="5666" width="0" style="294" hidden="1" customWidth="1"/>
    <col min="5667" max="5888" width="11.42578125" style="294"/>
    <col min="5889" max="5889" width="13.5703125" style="294" customWidth="1"/>
    <col min="5890" max="5890" width="6.7109375" style="294" customWidth="1"/>
    <col min="5891" max="5891" width="49.85546875" style="294" customWidth="1"/>
    <col min="5892" max="5892" width="20.7109375" style="294" customWidth="1"/>
    <col min="5893" max="5893" width="18.5703125" style="294" customWidth="1"/>
    <col min="5894" max="5894" width="21.28515625" style="294" customWidth="1"/>
    <col min="5895" max="5897" width="0" style="294" hidden="1" customWidth="1"/>
    <col min="5898" max="5898" width="20" style="294" customWidth="1"/>
    <col min="5899" max="5900" width="0" style="294" hidden="1" customWidth="1"/>
    <col min="5901" max="5901" width="23.5703125" style="294" customWidth="1"/>
    <col min="5902" max="5902" width="2.7109375" style="294" customWidth="1"/>
    <col min="5903" max="5922" width="0" style="294" hidden="1" customWidth="1"/>
    <col min="5923" max="6144" width="11.42578125" style="294"/>
    <col min="6145" max="6145" width="13.5703125" style="294" customWidth="1"/>
    <col min="6146" max="6146" width="6.7109375" style="294" customWidth="1"/>
    <col min="6147" max="6147" width="49.85546875" style="294" customWidth="1"/>
    <col min="6148" max="6148" width="20.7109375" style="294" customWidth="1"/>
    <col min="6149" max="6149" width="18.5703125" style="294" customWidth="1"/>
    <col min="6150" max="6150" width="21.28515625" style="294" customWidth="1"/>
    <col min="6151" max="6153" width="0" style="294" hidden="1" customWidth="1"/>
    <col min="6154" max="6154" width="20" style="294" customWidth="1"/>
    <col min="6155" max="6156" width="0" style="294" hidden="1" customWidth="1"/>
    <col min="6157" max="6157" width="23.5703125" style="294" customWidth="1"/>
    <col min="6158" max="6158" width="2.7109375" style="294" customWidth="1"/>
    <col min="6159" max="6178" width="0" style="294" hidden="1" customWidth="1"/>
    <col min="6179" max="6400" width="11.42578125" style="294"/>
    <col min="6401" max="6401" width="13.5703125" style="294" customWidth="1"/>
    <col min="6402" max="6402" width="6.7109375" style="294" customWidth="1"/>
    <col min="6403" max="6403" width="49.85546875" style="294" customWidth="1"/>
    <col min="6404" max="6404" width="20.7109375" style="294" customWidth="1"/>
    <col min="6405" max="6405" width="18.5703125" style="294" customWidth="1"/>
    <col min="6406" max="6406" width="21.28515625" style="294" customWidth="1"/>
    <col min="6407" max="6409" width="0" style="294" hidden="1" customWidth="1"/>
    <col min="6410" max="6410" width="20" style="294" customWidth="1"/>
    <col min="6411" max="6412" width="0" style="294" hidden="1" customWidth="1"/>
    <col min="6413" max="6413" width="23.5703125" style="294" customWidth="1"/>
    <col min="6414" max="6414" width="2.7109375" style="294" customWidth="1"/>
    <col min="6415" max="6434" width="0" style="294" hidden="1" customWidth="1"/>
    <col min="6435" max="6656" width="11.42578125" style="294"/>
    <col min="6657" max="6657" width="13.5703125" style="294" customWidth="1"/>
    <col min="6658" max="6658" width="6.7109375" style="294" customWidth="1"/>
    <col min="6659" max="6659" width="49.85546875" style="294" customWidth="1"/>
    <col min="6660" max="6660" width="20.7109375" style="294" customWidth="1"/>
    <col min="6661" max="6661" width="18.5703125" style="294" customWidth="1"/>
    <col min="6662" max="6662" width="21.28515625" style="294" customWidth="1"/>
    <col min="6663" max="6665" width="0" style="294" hidden="1" customWidth="1"/>
    <col min="6666" max="6666" width="20" style="294" customWidth="1"/>
    <col min="6667" max="6668" width="0" style="294" hidden="1" customWidth="1"/>
    <col min="6669" max="6669" width="23.5703125" style="294" customWidth="1"/>
    <col min="6670" max="6670" width="2.7109375" style="294" customWidth="1"/>
    <col min="6671" max="6690" width="0" style="294" hidden="1" customWidth="1"/>
    <col min="6691" max="6912" width="11.42578125" style="294"/>
    <col min="6913" max="6913" width="13.5703125" style="294" customWidth="1"/>
    <col min="6914" max="6914" width="6.7109375" style="294" customWidth="1"/>
    <col min="6915" max="6915" width="49.85546875" style="294" customWidth="1"/>
    <col min="6916" max="6916" width="20.7109375" style="294" customWidth="1"/>
    <col min="6917" max="6917" width="18.5703125" style="294" customWidth="1"/>
    <col min="6918" max="6918" width="21.28515625" style="294" customWidth="1"/>
    <col min="6919" max="6921" width="0" style="294" hidden="1" customWidth="1"/>
    <col min="6922" max="6922" width="20" style="294" customWidth="1"/>
    <col min="6923" max="6924" width="0" style="294" hidden="1" customWidth="1"/>
    <col min="6925" max="6925" width="23.5703125" style="294" customWidth="1"/>
    <col min="6926" max="6926" width="2.7109375" style="294" customWidth="1"/>
    <col min="6927" max="6946" width="0" style="294" hidden="1" customWidth="1"/>
    <col min="6947" max="7168" width="11.42578125" style="294"/>
    <col min="7169" max="7169" width="13.5703125" style="294" customWidth="1"/>
    <col min="7170" max="7170" width="6.7109375" style="294" customWidth="1"/>
    <col min="7171" max="7171" width="49.85546875" style="294" customWidth="1"/>
    <col min="7172" max="7172" width="20.7109375" style="294" customWidth="1"/>
    <col min="7173" max="7173" width="18.5703125" style="294" customWidth="1"/>
    <col min="7174" max="7174" width="21.28515625" style="294" customWidth="1"/>
    <col min="7175" max="7177" width="0" style="294" hidden="1" customWidth="1"/>
    <col min="7178" max="7178" width="20" style="294" customWidth="1"/>
    <col min="7179" max="7180" width="0" style="294" hidden="1" customWidth="1"/>
    <col min="7181" max="7181" width="23.5703125" style="294" customWidth="1"/>
    <col min="7182" max="7182" width="2.7109375" style="294" customWidth="1"/>
    <col min="7183" max="7202" width="0" style="294" hidden="1" customWidth="1"/>
    <col min="7203" max="7424" width="11.42578125" style="294"/>
    <col min="7425" max="7425" width="13.5703125" style="294" customWidth="1"/>
    <col min="7426" max="7426" width="6.7109375" style="294" customWidth="1"/>
    <col min="7427" max="7427" width="49.85546875" style="294" customWidth="1"/>
    <col min="7428" max="7428" width="20.7109375" style="294" customWidth="1"/>
    <col min="7429" max="7429" width="18.5703125" style="294" customWidth="1"/>
    <col min="7430" max="7430" width="21.28515625" style="294" customWidth="1"/>
    <col min="7431" max="7433" width="0" style="294" hidden="1" customWidth="1"/>
    <col min="7434" max="7434" width="20" style="294" customWidth="1"/>
    <col min="7435" max="7436" width="0" style="294" hidden="1" customWidth="1"/>
    <col min="7437" max="7437" width="23.5703125" style="294" customWidth="1"/>
    <col min="7438" max="7438" width="2.7109375" style="294" customWidth="1"/>
    <col min="7439" max="7458" width="0" style="294" hidden="1" customWidth="1"/>
    <col min="7459" max="7680" width="11.42578125" style="294"/>
    <col min="7681" max="7681" width="13.5703125" style="294" customWidth="1"/>
    <col min="7682" max="7682" width="6.7109375" style="294" customWidth="1"/>
    <col min="7683" max="7683" width="49.85546875" style="294" customWidth="1"/>
    <col min="7684" max="7684" width="20.7109375" style="294" customWidth="1"/>
    <col min="7685" max="7685" width="18.5703125" style="294" customWidth="1"/>
    <col min="7686" max="7686" width="21.28515625" style="294" customWidth="1"/>
    <col min="7687" max="7689" width="0" style="294" hidden="1" customWidth="1"/>
    <col min="7690" max="7690" width="20" style="294" customWidth="1"/>
    <col min="7691" max="7692" width="0" style="294" hidden="1" customWidth="1"/>
    <col min="7693" max="7693" width="23.5703125" style="294" customWidth="1"/>
    <col min="7694" max="7694" width="2.7109375" style="294" customWidth="1"/>
    <col min="7695" max="7714" width="0" style="294" hidden="1" customWidth="1"/>
    <col min="7715" max="7936" width="11.42578125" style="294"/>
    <col min="7937" max="7937" width="13.5703125" style="294" customWidth="1"/>
    <col min="7938" max="7938" width="6.7109375" style="294" customWidth="1"/>
    <col min="7939" max="7939" width="49.85546875" style="294" customWidth="1"/>
    <col min="7940" max="7940" width="20.7109375" style="294" customWidth="1"/>
    <col min="7941" max="7941" width="18.5703125" style="294" customWidth="1"/>
    <col min="7942" max="7942" width="21.28515625" style="294" customWidth="1"/>
    <col min="7943" max="7945" width="0" style="294" hidden="1" customWidth="1"/>
    <col min="7946" max="7946" width="20" style="294" customWidth="1"/>
    <col min="7947" max="7948" width="0" style="294" hidden="1" customWidth="1"/>
    <col min="7949" max="7949" width="23.5703125" style="294" customWidth="1"/>
    <col min="7950" max="7950" width="2.7109375" style="294" customWidth="1"/>
    <col min="7951" max="7970" width="0" style="294" hidden="1" customWidth="1"/>
    <col min="7971" max="8192" width="11.42578125" style="294"/>
    <col min="8193" max="8193" width="13.5703125" style="294" customWidth="1"/>
    <col min="8194" max="8194" width="6.7109375" style="294" customWidth="1"/>
    <col min="8195" max="8195" width="49.85546875" style="294" customWidth="1"/>
    <col min="8196" max="8196" width="20.7109375" style="294" customWidth="1"/>
    <col min="8197" max="8197" width="18.5703125" style="294" customWidth="1"/>
    <col min="8198" max="8198" width="21.28515625" style="294" customWidth="1"/>
    <col min="8199" max="8201" width="0" style="294" hidden="1" customWidth="1"/>
    <col min="8202" max="8202" width="20" style="294" customWidth="1"/>
    <col min="8203" max="8204" width="0" style="294" hidden="1" customWidth="1"/>
    <col min="8205" max="8205" width="23.5703125" style="294" customWidth="1"/>
    <col min="8206" max="8206" width="2.7109375" style="294" customWidth="1"/>
    <col min="8207" max="8226" width="0" style="294" hidden="1" customWidth="1"/>
    <col min="8227" max="8448" width="11.42578125" style="294"/>
    <col min="8449" max="8449" width="13.5703125" style="294" customWidth="1"/>
    <col min="8450" max="8450" width="6.7109375" style="294" customWidth="1"/>
    <col min="8451" max="8451" width="49.85546875" style="294" customWidth="1"/>
    <col min="8452" max="8452" width="20.7109375" style="294" customWidth="1"/>
    <col min="8453" max="8453" width="18.5703125" style="294" customWidth="1"/>
    <col min="8454" max="8454" width="21.28515625" style="294" customWidth="1"/>
    <col min="8455" max="8457" width="0" style="294" hidden="1" customWidth="1"/>
    <col min="8458" max="8458" width="20" style="294" customWidth="1"/>
    <col min="8459" max="8460" width="0" style="294" hidden="1" customWidth="1"/>
    <col min="8461" max="8461" width="23.5703125" style="294" customWidth="1"/>
    <col min="8462" max="8462" width="2.7109375" style="294" customWidth="1"/>
    <col min="8463" max="8482" width="0" style="294" hidden="1" customWidth="1"/>
    <col min="8483" max="8704" width="11.42578125" style="294"/>
    <col min="8705" max="8705" width="13.5703125" style="294" customWidth="1"/>
    <col min="8706" max="8706" width="6.7109375" style="294" customWidth="1"/>
    <col min="8707" max="8707" width="49.85546875" style="294" customWidth="1"/>
    <col min="8708" max="8708" width="20.7109375" style="294" customWidth="1"/>
    <col min="8709" max="8709" width="18.5703125" style="294" customWidth="1"/>
    <col min="8710" max="8710" width="21.28515625" style="294" customWidth="1"/>
    <col min="8711" max="8713" width="0" style="294" hidden="1" customWidth="1"/>
    <col min="8714" max="8714" width="20" style="294" customWidth="1"/>
    <col min="8715" max="8716" width="0" style="294" hidden="1" customWidth="1"/>
    <col min="8717" max="8717" width="23.5703125" style="294" customWidth="1"/>
    <col min="8718" max="8718" width="2.7109375" style="294" customWidth="1"/>
    <col min="8719" max="8738" width="0" style="294" hidden="1" customWidth="1"/>
    <col min="8739" max="8960" width="11.42578125" style="294"/>
    <col min="8961" max="8961" width="13.5703125" style="294" customWidth="1"/>
    <col min="8962" max="8962" width="6.7109375" style="294" customWidth="1"/>
    <col min="8963" max="8963" width="49.85546875" style="294" customWidth="1"/>
    <col min="8964" max="8964" width="20.7109375" style="294" customWidth="1"/>
    <col min="8965" max="8965" width="18.5703125" style="294" customWidth="1"/>
    <col min="8966" max="8966" width="21.28515625" style="294" customWidth="1"/>
    <col min="8967" max="8969" width="0" style="294" hidden="1" customWidth="1"/>
    <col min="8970" max="8970" width="20" style="294" customWidth="1"/>
    <col min="8971" max="8972" width="0" style="294" hidden="1" customWidth="1"/>
    <col min="8973" max="8973" width="23.5703125" style="294" customWidth="1"/>
    <col min="8974" max="8974" width="2.7109375" style="294" customWidth="1"/>
    <col min="8975" max="8994" width="0" style="294" hidden="1" customWidth="1"/>
    <col min="8995" max="9216" width="11.42578125" style="294"/>
    <col min="9217" max="9217" width="13.5703125" style="294" customWidth="1"/>
    <col min="9218" max="9218" width="6.7109375" style="294" customWidth="1"/>
    <col min="9219" max="9219" width="49.85546875" style="294" customWidth="1"/>
    <col min="9220" max="9220" width="20.7109375" style="294" customWidth="1"/>
    <col min="9221" max="9221" width="18.5703125" style="294" customWidth="1"/>
    <col min="9222" max="9222" width="21.28515625" style="294" customWidth="1"/>
    <col min="9223" max="9225" width="0" style="294" hidden="1" customWidth="1"/>
    <col min="9226" max="9226" width="20" style="294" customWidth="1"/>
    <col min="9227" max="9228" width="0" style="294" hidden="1" customWidth="1"/>
    <col min="9229" max="9229" width="23.5703125" style="294" customWidth="1"/>
    <col min="9230" max="9230" width="2.7109375" style="294" customWidth="1"/>
    <col min="9231" max="9250" width="0" style="294" hidden="1" customWidth="1"/>
    <col min="9251" max="9472" width="11.42578125" style="294"/>
    <col min="9473" max="9473" width="13.5703125" style="294" customWidth="1"/>
    <col min="9474" max="9474" width="6.7109375" style="294" customWidth="1"/>
    <col min="9475" max="9475" width="49.85546875" style="294" customWidth="1"/>
    <col min="9476" max="9476" width="20.7109375" style="294" customWidth="1"/>
    <col min="9477" max="9477" width="18.5703125" style="294" customWidth="1"/>
    <col min="9478" max="9478" width="21.28515625" style="294" customWidth="1"/>
    <col min="9479" max="9481" width="0" style="294" hidden="1" customWidth="1"/>
    <col min="9482" max="9482" width="20" style="294" customWidth="1"/>
    <col min="9483" max="9484" width="0" style="294" hidden="1" customWidth="1"/>
    <col min="9485" max="9485" width="23.5703125" style="294" customWidth="1"/>
    <col min="9486" max="9486" width="2.7109375" style="294" customWidth="1"/>
    <col min="9487" max="9506" width="0" style="294" hidden="1" customWidth="1"/>
    <col min="9507" max="9728" width="11.42578125" style="294"/>
    <col min="9729" max="9729" width="13.5703125" style="294" customWidth="1"/>
    <col min="9730" max="9730" width="6.7109375" style="294" customWidth="1"/>
    <col min="9731" max="9731" width="49.85546875" style="294" customWidth="1"/>
    <col min="9732" max="9732" width="20.7109375" style="294" customWidth="1"/>
    <col min="9733" max="9733" width="18.5703125" style="294" customWidth="1"/>
    <col min="9734" max="9734" width="21.28515625" style="294" customWidth="1"/>
    <col min="9735" max="9737" width="0" style="294" hidden="1" customWidth="1"/>
    <col min="9738" max="9738" width="20" style="294" customWidth="1"/>
    <col min="9739" max="9740" width="0" style="294" hidden="1" customWidth="1"/>
    <col min="9741" max="9741" width="23.5703125" style="294" customWidth="1"/>
    <col min="9742" max="9742" width="2.7109375" style="294" customWidth="1"/>
    <col min="9743" max="9762" width="0" style="294" hidden="1" customWidth="1"/>
    <col min="9763" max="9984" width="11.42578125" style="294"/>
    <col min="9985" max="9985" width="13.5703125" style="294" customWidth="1"/>
    <col min="9986" max="9986" width="6.7109375" style="294" customWidth="1"/>
    <col min="9987" max="9987" width="49.85546875" style="294" customWidth="1"/>
    <col min="9988" max="9988" width="20.7109375" style="294" customWidth="1"/>
    <col min="9989" max="9989" width="18.5703125" style="294" customWidth="1"/>
    <col min="9990" max="9990" width="21.28515625" style="294" customWidth="1"/>
    <col min="9991" max="9993" width="0" style="294" hidden="1" customWidth="1"/>
    <col min="9994" max="9994" width="20" style="294" customWidth="1"/>
    <col min="9995" max="9996" width="0" style="294" hidden="1" customWidth="1"/>
    <col min="9997" max="9997" width="23.5703125" style="294" customWidth="1"/>
    <col min="9998" max="9998" width="2.7109375" style="294" customWidth="1"/>
    <col min="9999" max="10018" width="0" style="294" hidden="1" customWidth="1"/>
    <col min="10019" max="10240" width="11.42578125" style="294"/>
    <col min="10241" max="10241" width="13.5703125" style="294" customWidth="1"/>
    <col min="10242" max="10242" width="6.7109375" style="294" customWidth="1"/>
    <col min="10243" max="10243" width="49.85546875" style="294" customWidth="1"/>
    <col min="10244" max="10244" width="20.7109375" style="294" customWidth="1"/>
    <col min="10245" max="10245" width="18.5703125" style="294" customWidth="1"/>
    <col min="10246" max="10246" width="21.28515625" style="294" customWidth="1"/>
    <col min="10247" max="10249" width="0" style="294" hidden="1" customWidth="1"/>
    <col min="10250" max="10250" width="20" style="294" customWidth="1"/>
    <col min="10251" max="10252" width="0" style="294" hidden="1" customWidth="1"/>
    <col min="10253" max="10253" width="23.5703125" style="294" customWidth="1"/>
    <col min="10254" max="10254" width="2.7109375" style="294" customWidth="1"/>
    <col min="10255" max="10274" width="0" style="294" hidden="1" customWidth="1"/>
    <col min="10275" max="10496" width="11.42578125" style="294"/>
    <col min="10497" max="10497" width="13.5703125" style="294" customWidth="1"/>
    <col min="10498" max="10498" width="6.7109375" style="294" customWidth="1"/>
    <col min="10499" max="10499" width="49.85546875" style="294" customWidth="1"/>
    <col min="10500" max="10500" width="20.7109375" style="294" customWidth="1"/>
    <col min="10501" max="10501" width="18.5703125" style="294" customWidth="1"/>
    <col min="10502" max="10502" width="21.28515625" style="294" customWidth="1"/>
    <col min="10503" max="10505" width="0" style="294" hidden="1" customWidth="1"/>
    <col min="10506" max="10506" width="20" style="294" customWidth="1"/>
    <col min="10507" max="10508" width="0" style="294" hidden="1" customWidth="1"/>
    <col min="10509" max="10509" width="23.5703125" style="294" customWidth="1"/>
    <col min="10510" max="10510" width="2.7109375" style="294" customWidth="1"/>
    <col min="10511" max="10530" width="0" style="294" hidden="1" customWidth="1"/>
    <col min="10531" max="10752" width="11.42578125" style="294"/>
    <col min="10753" max="10753" width="13.5703125" style="294" customWidth="1"/>
    <col min="10754" max="10754" width="6.7109375" style="294" customWidth="1"/>
    <col min="10755" max="10755" width="49.85546875" style="294" customWidth="1"/>
    <col min="10756" max="10756" width="20.7109375" style="294" customWidth="1"/>
    <col min="10757" max="10757" width="18.5703125" style="294" customWidth="1"/>
    <col min="10758" max="10758" width="21.28515625" style="294" customWidth="1"/>
    <col min="10759" max="10761" width="0" style="294" hidden="1" customWidth="1"/>
    <col min="10762" max="10762" width="20" style="294" customWidth="1"/>
    <col min="10763" max="10764" width="0" style="294" hidden="1" customWidth="1"/>
    <col min="10765" max="10765" width="23.5703125" style="294" customWidth="1"/>
    <col min="10766" max="10766" width="2.7109375" style="294" customWidth="1"/>
    <col min="10767" max="10786" width="0" style="294" hidden="1" customWidth="1"/>
    <col min="10787" max="11008" width="11.42578125" style="294"/>
    <col min="11009" max="11009" width="13.5703125" style="294" customWidth="1"/>
    <col min="11010" max="11010" width="6.7109375" style="294" customWidth="1"/>
    <col min="11011" max="11011" width="49.85546875" style="294" customWidth="1"/>
    <col min="11012" max="11012" width="20.7109375" style="294" customWidth="1"/>
    <col min="11013" max="11013" width="18.5703125" style="294" customWidth="1"/>
    <col min="11014" max="11014" width="21.28515625" style="294" customWidth="1"/>
    <col min="11015" max="11017" width="0" style="294" hidden="1" customWidth="1"/>
    <col min="11018" max="11018" width="20" style="294" customWidth="1"/>
    <col min="11019" max="11020" width="0" style="294" hidden="1" customWidth="1"/>
    <col min="11021" max="11021" width="23.5703125" style="294" customWidth="1"/>
    <col min="11022" max="11022" width="2.7109375" style="294" customWidth="1"/>
    <col min="11023" max="11042" width="0" style="294" hidden="1" customWidth="1"/>
    <col min="11043" max="11264" width="11.42578125" style="294"/>
    <col min="11265" max="11265" width="13.5703125" style="294" customWidth="1"/>
    <col min="11266" max="11266" width="6.7109375" style="294" customWidth="1"/>
    <col min="11267" max="11267" width="49.85546875" style="294" customWidth="1"/>
    <col min="11268" max="11268" width="20.7109375" style="294" customWidth="1"/>
    <col min="11269" max="11269" width="18.5703125" style="294" customWidth="1"/>
    <col min="11270" max="11270" width="21.28515625" style="294" customWidth="1"/>
    <col min="11271" max="11273" width="0" style="294" hidden="1" customWidth="1"/>
    <col min="11274" max="11274" width="20" style="294" customWidth="1"/>
    <col min="11275" max="11276" width="0" style="294" hidden="1" customWidth="1"/>
    <col min="11277" max="11277" width="23.5703125" style="294" customWidth="1"/>
    <col min="11278" max="11278" width="2.7109375" style="294" customWidth="1"/>
    <col min="11279" max="11298" width="0" style="294" hidden="1" customWidth="1"/>
    <col min="11299" max="11520" width="11.42578125" style="294"/>
    <col min="11521" max="11521" width="13.5703125" style="294" customWidth="1"/>
    <col min="11522" max="11522" width="6.7109375" style="294" customWidth="1"/>
    <col min="11523" max="11523" width="49.85546875" style="294" customWidth="1"/>
    <col min="11524" max="11524" width="20.7109375" style="294" customWidth="1"/>
    <col min="11525" max="11525" width="18.5703125" style="294" customWidth="1"/>
    <col min="11526" max="11526" width="21.28515625" style="294" customWidth="1"/>
    <col min="11527" max="11529" width="0" style="294" hidden="1" customWidth="1"/>
    <col min="11530" max="11530" width="20" style="294" customWidth="1"/>
    <col min="11531" max="11532" width="0" style="294" hidden="1" customWidth="1"/>
    <col min="11533" max="11533" width="23.5703125" style="294" customWidth="1"/>
    <col min="11534" max="11534" width="2.7109375" style="294" customWidth="1"/>
    <col min="11535" max="11554" width="0" style="294" hidden="1" customWidth="1"/>
    <col min="11555" max="11776" width="11.42578125" style="294"/>
    <col min="11777" max="11777" width="13.5703125" style="294" customWidth="1"/>
    <col min="11778" max="11778" width="6.7109375" style="294" customWidth="1"/>
    <col min="11779" max="11779" width="49.85546875" style="294" customWidth="1"/>
    <col min="11780" max="11780" width="20.7109375" style="294" customWidth="1"/>
    <col min="11781" max="11781" width="18.5703125" style="294" customWidth="1"/>
    <col min="11782" max="11782" width="21.28515625" style="294" customWidth="1"/>
    <col min="11783" max="11785" width="0" style="294" hidden="1" customWidth="1"/>
    <col min="11786" max="11786" width="20" style="294" customWidth="1"/>
    <col min="11787" max="11788" width="0" style="294" hidden="1" customWidth="1"/>
    <col min="11789" max="11789" width="23.5703125" style="294" customWidth="1"/>
    <col min="11790" max="11790" width="2.7109375" style="294" customWidth="1"/>
    <col min="11791" max="11810" width="0" style="294" hidden="1" customWidth="1"/>
    <col min="11811" max="12032" width="11.42578125" style="294"/>
    <col min="12033" max="12033" width="13.5703125" style="294" customWidth="1"/>
    <col min="12034" max="12034" width="6.7109375" style="294" customWidth="1"/>
    <col min="12035" max="12035" width="49.85546875" style="294" customWidth="1"/>
    <col min="12036" max="12036" width="20.7109375" style="294" customWidth="1"/>
    <col min="12037" max="12037" width="18.5703125" style="294" customWidth="1"/>
    <col min="12038" max="12038" width="21.28515625" style="294" customWidth="1"/>
    <col min="12039" max="12041" width="0" style="294" hidden="1" customWidth="1"/>
    <col min="12042" max="12042" width="20" style="294" customWidth="1"/>
    <col min="12043" max="12044" width="0" style="294" hidden="1" customWidth="1"/>
    <col min="12045" max="12045" width="23.5703125" style="294" customWidth="1"/>
    <col min="12046" max="12046" width="2.7109375" style="294" customWidth="1"/>
    <col min="12047" max="12066" width="0" style="294" hidden="1" customWidth="1"/>
    <col min="12067" max="12288" width="11.42578125" style="294"/>
    <col min="12289" max="12289" width="13.5703125" style="294" customWidth="1"/>
    <col min="12290" max="12290" width="6.7109375" style="294" customWidth="1"/>
    <col min="12291" max="12291" width="49.85546875" style="294" customWidth="1"/>
    <col min="12292" max="12292" width="20.7109375" style="294" customWidth="1"/>
    <col min="12293" max="12293" width="18.5703125" style="294" customWidth="1"/>
    <col min="12294" max="12294" width="21.28515625" style="294" customWidth="1"/>
    <col min="12295" max="12297" width="0" style="294" hidden="1" customWidth="1"/>
    <col min="12298" max="12298" width="20" style="294" customWidth="1"/>
    <col min="12299" max="12300" width="0" style="294" hidden="1" customWidth="1"/>
    <col min="12301" max="12301" width="23.5703125" style="294" customWidth="1"/>
    <col min="12302" max="12302" width="2.7109375" style="294" customWidth="1"/>
    <col min="12303" max="12322" width="0" style="294" hidden="1" customWidth="1"/>
    <col min="12323" max="12544" width="11.42578125" style="294"/>
    <col min="12545" max="12545" width="13.5703125" style="294" customWidth="1"/>
    <col min="12546" max="12546" width="6.7109375" style="294" customWidth="1"/>
    <col min="12547" max="12547" width="49.85546875" style="294" customWidth="1"/>
    <col min="12548" max="12548" width="20.7109375" style="294" customWidth="1"/>
    <col min="12549" max="12549" width="18.5703125" style="294" customWidth="1"/>
    <col min="12550" max="12550" width="21.28515625" style="294" customWidth="1"/>
    <col min="12551" max="12553" width="0" style="294" hidden="1" customWidth="1"/>
    <col min="12554" max="12554" width="20" style="294" customWidth="1"/>
    <col min="12555" max="12556" width="0" style="294" hidden="1" customWidth="1"/>
    <col min="12557" max="12557" width="23.5703125" style="294" customWidth="1"/>
    <col min="12558" max="12558" width="2.7109375" style="294" customWidth="1"/>
    <col min="12559" max="12578" width="0" style="294" hidden="1" customWidth="1"/>
    <col min="12579" max="12800" width="11.42578125" style="294"/>
    <col min="12801" max="12801" width="13.5703125" style="294" customWidth="1"/>
    <col min="12802" max="12802" width="6.7109375" style="294" customWidth="1"/>
    <col min="12803" max="12803" width="49.85546875" style="294" customWidth="1"/>
    <col min="12804" max="12804" width="20.7109375" style="294" customWidth="1"/>
    <col min="12805" max="12805" width="18.5703125" style="294" customWidth="1"/>
    <col min="12806" max="12806" width="21.28515625" style="294" customWidth="1"/>
    <col min="12807" max="12809" width="0" style="294" hidden="1" customWidth="1"/>
    <col min="12810" max="12810" width="20" style="294" customWidth="1"/>
    <col min="12811" max="12812" width="0" style="294" hidden="1" customWidth="1"/>
    <col min="12813" max="12813" width="23.5703125" style="294" customWidth="1"/>
    <col min="12814" max="12814" width="2.7109375" style="294" customWidth="1"/>
    <col min="12815" max="12834" width="0" style="294" hidden="1" customWidth="1"/>
    <col min="12835" max="13056" width="11.42578125" style="294"/>
    <col min="13057" max="13057" width="13.5703125" style="294" customWidth="1"/>
    <col min="13058" max="13058" width="6.7109375" style="294" customWidth="1"/>
    <col min="13059" max="13059" width="49.85546875" style="294" customWidth="1"/>
    <col min="13060" max="13060" width="20.7109375" style="294" customWidth="1"/>
    <col min="13061" max="13061" width="18.5703125" style="294" customWidth="1"/>
    <col min="13062" max="13062" width="21.28515625" style="294" customWidth="1"/>
    <col min="13063" max="13065" width="0" style="294" hidden="1" customWidth="1"/>
    <col min="13066" max="13066" width="20" style="294" customWidth="1"/>
    <col min="13067" max="13068" width="0" style="294" hidden="1" customWidth="1"/>
    <col min="13069" max="13069" width="23.5703125" style="294" customWidth="1"/>
    <col min="13070" max="13070" width="2.7109375" style="294" customWidth="1"/>
    <col min="13071" max="13090" width="0" style="294" hidden="1" customWidth="1"/>
    <col min="13091" max="13312" width="11.42578125" style="294"/>
    <col min="13313" max="13313" width="13.5703125" style="294" customWidth="1"/>
    <col min="13314" max="13314" width="6.7109375" style="294" customWidth="1"/>
    <col min="13315" max="13315" width="49.85546875" style="294" customWidth="1"/>
    <col min="13316" max="13316" width="20.7109375" style="294" customWidth="1"/>
    <col min="13317" max="13317" width="18.5703125" style="294" customWidth="1"/>
    <col min="13318" max="13318" width="21.28515625" style="294" customWidth="1"/>
    <col min="13319" max="13321" width="0" style="294" hidden="1" customWidth="1"/>
    <col min="13322" max="13322" width="20" style="294" customWidth="1"/>
    <col min="13323" max="13324" width="0" style="294" hidden="1" customWidth="1"/>
    <col min="13325" max="13325" width="23.5703125" style="294" customWidth="1"/>
    <col min="13326" max="13326" width="2.7109375" style="294" customWidth="1"/>
    <col min="13327" max="13346" width="0" style="294" hidden="1" customWidth="1"/>
    <col min="13347" max="13568" width="11.42578125" style="294"/>
    <col min="13569" max="13569" width="13.5703125" style="294" customWidth="1"/>
    <col min="13570" max="13570" width="6.7109375" style="294" customWidth="1"/>
    <col min="13571" max="13571" width="49.85546875" style="294" customWidth="1"/>
    <col min="13572" max="13572" width="20.7109375" style="294" customWidth="1"/>
    <col min="13573" max="13573" width="18.5703125" style="294" customWidth="1"/>
    <col min="13574" max="13574" width="21.28515625" style="294" customWidth="1"/>
    <col min="13575" max="13577" width="0" style="294" hidden="1" customWidth="1"/>
    <col min="13578" max="13578" width="20" style="294" customWidth="1"/>
    <col min="13579" max="13580" width="0" style="294" hidden="1" customWidth="1"/>
    <col min="13581" max="13581" width="23.5703125" style="294" customWidth="1"/>
    <col min="13582" max="13582" width="2.7109375" style="294" customWidth="1"/>
    <col min="13583" max="13602" width="0" style="294" hidden="1" customWidth="1"/>
    <col min="13603" max="13824" width="11.42578125" style="294"/>
    <col min="13825" max="13825" width="13.5703125" style="294" customWidth="1"/>
    <col min="13826" max="13826" width="6.7109375" style="294" customWidth="1"/>
    <col min="13827" max="13827" width="49.85546875" style="294" customWidth="1"/>
    <col min="13828" max="13828" width="20.7109375" style="294" customWidth="1"/>
    <col min="13829" max="13829" width="18.5703125" style="294" customWidth="1"/>
    <col min="13830" max="13830" width="21.28515625" style="294" customWidth="1"/>
    <col min="13831" max="13833" width="0" style="294" hidden="1" customWidth="1"/>
    <col min="13834" max="13834" width="20" style="294" customWidth="1"/>
    <col min="13835" max="13836" width="0" style="294" hidden="1" customWidth="1"/>
    <col min="13837" max="13837" width="23.5703125" style="294" customWidth="1"/>
    <col min="13838" max="13838" width="2.7109375" style="294" customWidth="1"/>
    <col min="13839" max="13858" width="0" style="294" hidden="1" customWidth="1"/>
    <col min="13859" max="14080" width="11.42578125" style="294"/>
    <col min="14081" max="14081" width="13.5703125" style="294" customWidth="1"/>
    <col min="14082" max="14082" width="6.7109375" style="294" customWidth="1"/>
    <col min="14083" max="14083" width="49.85546875" style="294" customWidth="1"/>
    <col min="14084" max="14084" width="20.7109375" style="294" customWidth="1"/>
    <col min="14085" max="14085" width="18.5703125" style="294" customWidth="1"/>
    <col min="14086" max="14086" width="21.28515625" style="294" customWidth="1"/>
    <col min="14087" max="14089" width="0" style="294" hidden="1" customWidth="1"/>
    <col min="14090" max="14090" width="20" style="294" customWidth="1"/>
    <col min="14091" max="14092" width="0" style="294" hidden="1" customWidth="1"/>
    <col min="14093" max="14093" width="23.5703125" style="294" customWidth="1"/>
    <col min="14094" max="14094" width="2.7109375" style="294" customWidth="1"/>
    <col min="14095" max="14114" width="0" style="294" hidden="1" customWidth="1"/>
    <col min="14115" max="14336" width="11.42578125" style="294"/>
    <col min="14337" max="14337" width="13.5703125" style="294" customWidth="1"/>
    <col min="14338" max="14338" width="6.7109375" style="294" customWidth="1"/>
    <col min="14339" max="14339" width="49.85546875" style="294" customWidth="1"/>
    <col min="14340" max="14340" width="20.7109375" style="294" customWidth="1"/>
    <col min="14341" max="14341" width="18.5703125" style="294" customWidth="1"/>
    <col min="14342" max="14342" width="21.28515625" style="294" customWidth="1"/>
    <col min="14343" max="14345" width="0" style="294" hidden="1" customWidth="1"/>
    <col min="14346" max="14346" width="20" style="294" customWidth="1"/>
    <col min="14347" max="14348" width="0" style="294" hidden="1" customWidth="1"/>
    <col min="14349" max="14349" width="23.5703125" style="294" customWidth="1"/>
    <col min="14350" max="14350" width="2.7109375" style="294" customWidth="1"/>
    <col min="14351" max="14370" width="0" style="294" hidden="1" customWidth="1"/>
    <col min="14371" max="14592" width="11.42578125" style="294"/>
    <col min="14593" max="14593" width="13.5703125" style="294" customWidth="1"/>
    <col min="14594" max="14594" width="6.7109375" style="294" customWidth="1"/>
    <col min="14595" max="14595" width="49.85546875" style="294" customWidth="1"/>
    <col min="14596" max="14596" width="20.7109375" style="294" customWidth="1"/>
    <col min="14597" max="14597" width="18.5703125" style="294" customWidth="1"/>
    <col min="14598" max="14598" width="21.28515625" style="294" customWidth="1"/>
    <col min="14599" max="14601" width="0" style="294" hidden="1" customWidth="1"/>
    <col min="14602" max="14602" width="20" style="294" customWidth="1"/>
    <col min="14603" max="14604" width="0" style="294" hidden="1" customWidth="1"/>
    <col min="14605" max="14605" width="23.5703125" style="294" customWidth="1"/>
    <col min="14606" max="14606" width="2.7109375" style="294" customWidth="1"/>
    <col min="14607" max="14626" width="0" style="294" hidden="1" customWidth="1"/>
    <col min="14627" max="14848" width="11.42578125" style="294"/>
    <col min="14849" max="14849" width="13.5703125" style="294" customWidth="1"/>
    <col min="14850" max="14850" width="6.7109375" style="294" customWidth="1"/>
    <col min="14851" max="14851" width="49.85546875" style="294" customWidth="1"/>
    <col min="14852" max="14852" width="20.7109375" style="294" customWidth="1"/>
    <col min="14853" max="14853" width="18.5703125" style="294" customWidth="1"/>
    <col min="14854" max="14854" width="21.28515625" style="294" customWidth="1"/>
    <col min="14855" max="14857" width="0" style="294" hidden="1" customWidth="1"/>
    <col min="14858" max="14858" width="20" style="294" customWidth="1"/>
    <col min="14859" max="14860" width="0" style="294" hidden="1" customWidth="1"/>
    <col min="14861" max="14861" width="23.5703125" style="294" customWidth="1"/>
    <col min="14862" max="14862" width="2.7109375" style="294" customWidth="1"/>
    <col min="14863" max="14882" width="0" style="294" hidden="1" customWidth="1"/>
    <col min="14883" max="15104" width="11.42578125" style="294"/>
    <col min="15105" max="15105" width="13.5703125" style="294" customWidth="1"/>
    <col min="15106" max="15106" width="6.7109375" style="294" customWidth="1"/>
    <col min="15107" max="15107" width="49.85546875" style="294" customWidth="1"/>
    <col min="15108" max="15108" width="20.7109375" style="294" customWidth="1"/>
    <col min="15109" max="15109" width="18.5703125" style="294" customWidth="1"/>
    <col min="15110" max="15110" width="21.28515625" style="294" customWidth="1"/>
    <col min="15111" max="15113" width="0" style="294" hidden="1" customWidth="1"/>
    <col min="15114" max="15114" width="20" style="294" customWidth="1"/>
    <col min="15115" max="15116" width="0" style="294" hidden="1" customWidth="1"/>
    <col min="15117" max="15117" width="23.5703125" style="294" customWidth="1"/>
    <col min="15118" max="15118" width="2.7109375" style="294" customWidth="1"/>
    <col min="15119" max="15138" width="0" style="294" hidden="1" customWidth="1"/>
    <col min="15139" max="15360" width="11.42578125" style="294"/>
    <col min="15361" max="15361" width="13.5703125" style="294" customWidth="1"/>
    <col min="15362" max="15362" width="6.7109375" style="294" customWidth="1"/>
    <col min="15363" max="15363" width="49.85546875" style="294" customWidth="1"/>
    <col min="15364" max="15364" width="20.7109375" style="294" customWidth="1"/>
    <col min="15365" max="15365" width="18.5703125" style="294" customWidth="1"/>
    <col min="15366" max="15366" width="21.28515625" style="294" customWidth="1"/>
    <col min="15367" max="15369" width="0" style="294" hidden="1" customWidth="1"/>
    <col min="15370" max="15370" width="20" style="294" customWidth="1"/>
    <col min="15371" max="15372" width="0" style="294" hidden="1" customWidth="1"/>
    <col min="15373" max="15373" width="23.5703125" style="294" customWidth="1"/>
    <col min="15374" max="15374" width="2.7109375" style="294" customWidth="1"/>
    <col min="15375" max="15394" width="0" style="294" hidden="1" customWidth="1"/>
    <col min="15395" max="15616" width="11.42578125" style="294"/>
    <col min="15617" max="15617" width="13.5703125" style="294" customWidth="1"/>
    <col min="15618" max="15618" width="6.7109375" style="294" customWidth="1"/>
    <col min="15619" max="15619" width="49.85546875" style="294" customWidth="1"/>
    <col min="15620" max="15620" width="20.7109375" style="294" customWidth="1"/>
    <col min="15621" max="15621" width="18.5703125" style="294" customWidth="1"/>
    <col min="15622" max="15622" width="21.28515625" style="294" customWidth="1"/>
    <col min="15623" max="15625" width="0" style="294" hidden="1" customWidth="1"/>
    <col min="15626" max="15626" width="20" style="294" customWidth="1"/>
    <col min="15627" max="15628" width="0" style="294" hidden="1" customWidth="1"/>
    <col min="15629" max="15629" width="23.5703125" style="294" customWidth="1"/>
    <col min="15630" max="15630" width="2.7109375" style="294" customWidth="1"/>
    <col min="15631" max="15650" width="0" style="294" hidden="1" customWidth="1"/>
    <col min="15651" max="15872" width="11.42578125" style="294"/>
    <col min="15873" max="15873" width="13.5703125" style="294" customWidth="1"/>
    <col min="15874" max="15874" width="6.7109375" style="294" customWidth="1"/>
    <col min="15875" max="15875" width="49.85546875" style="294" customWidth="1"/>
    <col min="15876" max="15876" width="20.7109375" style="294" customWidth="1"/>
    <col min="15877" max="15877" width="18.5703125" style="294" customWidth="1"/>
    <col min="15878" max="15878" width="21.28515625" style="294" customWidth="1"/>
    <col min="15879" max="15881" width="0" style="294" hidden="1" customWidth="1"/>
    <col min="15882" max="15882" width="20" style="294" customWidth="1"/>
    <col min="15883" max="15884" width="0" style="294" hidden="1" customWidth="1"/>
    <col min="15885" max="15885" width="23.5703125" style="294" customWidth="1"/>
    <col min="15886" max="15886" width="2.7109375" style="294" customWidth="1"/>
    <col min="15887" max="15906" width="0" style="294" hidden="1" customWidth="1"/>
    <col min="15907" max="16128" width="11.42578125" style="294"/>
    <col min="16129" max="16129" width="13.5703125" style="294" customWidth="1"/>
    <col min="16130" max="16130" width="6.7109375" style="294" customWidth="1"/>
    <col min="16131" max="16131" width="49.85546875" style="294" customWidth="1"/>
    <col min="16132" max="16132" width="20.7109375" style="294" customWidth="1"/>
    <col min="16133" max="16133" width="18.5703125" style="294" customWidth="1"/>
    <col min="16134" max="16134" width="21.28515625" style="294" customWidth="1"/>
    <col min="16135" max="16137" width="0" style="294" hidden="1" customWidth="1"/>
    <col min="16138" max="16138" width="20" style="294" customWidth="1"/>
    <col min="16139" max="16140" width="0" style="294" hidden="1" customWidth="1"/>
    <col min="16141" max="16141" width="23.5703125" style="294" customWidth="1"/>
    <col min="16142" max="16142" width="2.7109375" style="294" customWidth="1"/>
    <col min="16143" max="16162" width="0" style="294" hidden="1" customWidth="1"/>
    <col min="16163" max="16384" width="11.42578125" style="294"/>
  </cols>
  <sheetData>
    <row r="1" spans="1:15" ht="15.75" thickBot="1" x14ac:dyDescent="0.3"/>
    <row r="2" spans="1:15" x14ac:dyDescent="0.25">
      <c r="A2" s="297"/>
      <c r="B2" s="298"/>
      <c r="C2" s="298"/>
      <c r="D2" s="298"/>
      <c r="E2" s="299"/>
      <c r="F2" s="300"/>
      <c r="G2" s="300"/>
      <c r="H2" s="300"/>
      <c r="I2" s="300"/>
      <c r="J2" s="300"/>
      <c r="K2" s="300"/>
      <c r="L2" s="300"/>
      <c r="M2" s="301"/>
    </row>
    <row r="3" spans="1:15" x14ac:dyDescent="0.25">
      <c r="A3" s="434" t="s">
        <v>1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6"/>
    </row>
    <row r="4" spans="1:15" x14ac:dyDescent="0.25">
      <c r="A4" s="434" t="s">
        <v>203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6"/>
    </row>
    <row r="5" spans="1:15" ht="6" customHeight="1" x14ac:dyDescent="0.25">
      <c r="A5" s="302"/>
      <c r="M5" s="303"/>
    </row>
    <row r="6" spans="1:15" x14ac:dyDescent="0.25">
      <c r="A6" s="304" t="s">
        <v>0</v>
      </c>
      <c r="M6" s="303"/>
    </row>
    <row r="7" spans="1:15" ht="3" customHeight="1" x14ac:dyDescent="0.25">
      <c r="A7" s="302"/>
      <c r="M7" s="305"/>
    </row>
    <row r="8" spans="1:15" x14ac:dyDescent="0.25">
      <c r="A8" s="302" t="s">
        <v>3</v>
      </c>
      <c r="C8" s="294" t="s">
        <v>4</v>
      </c>
      <c r="F8" s="296" t="s">
        <v>117</v>
      </c>
      <c r="J8" s="296" t="s">
        <v>229</v>
      </c>
      <c r="K8" s="294"/>
      <c r="M8" s="303" t="s">
        <v>204</v>
      </c>
    </row>
    <row r="9" spans="1:15" ht="6" customHeight="1" thickBot="1" x14ac:dyDescent="0.3">
      <c r="A9" s="306"/>
      <c r="B9" s="307"/>
      <c r="C9" s="307"/>
      <c r="D9" s="307"/>
      <c r="E9" s="308"/>
      <c r="F9" s="309"/>
      <c r="G9" s="309"/>
      <c r="H9" s="309"/>
      <c r="I9" s="309"/>
      <c r="J9" s="309"/>
      <c r="K9" s="309"/>
      <c r="L9" s="309"/>
      <c r="M9" s="310"/>
    </row>
    <row r="10" spans="1:15" ht="15.75" thickBot="1" x14ac:dyDescent="0.3">
      <c r="A10" s="437"/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9"/>
    </row>
    <row r="11" spans="1:15" ht="50.25" customHeight="1" thickBot="1" x14ac:dyDescent="0.3">
      <c r="A11" s="311" t="s">
        <v>205</v>
      </c>
      <c r="B11" s="312"/>
      <c r="C11" s="312" t="s">
        <v>206</v>
      </c>
      <c r="D11" s="313" t="s">
        <v>207</v>
      </c>
      <c r="E11" s="314" t="s">
        <v>208</v>
      </c>
      <c r="F11" s="313" t="s">
        <v>209</v>
      </c>
      <c r="G11" s="313"/>
      <c r="H11" s="313"/>
      <c r="I11" s="313"/>
      <c r="J11" s="313" t="s">
        <v>210</v>
      </c>
      <c r="K11" s="313" t="s">
        <v>211</v>
      </c>
      <c r="L11" s="313" t="s">
        <v>212</v>
      </c>
      <c r="M11" s="315" t="s">
        <v>213</v>
      </c>
    </row>
    <row r="12" spans="1:15" ht="16.5" thickBot="1" x14ac:dyDescent="0.3">
      <c r="A12" s="316" t="s">
        <v>13</v>
      </c>
      <c r="B12" s="317"/>
      <c r="C12" s="318" t="s">
        <v>14</v>
      </c>
      <c r="D12" s="319">
        <f>+D13+D18+D43</f>
        <v>817218822.54999995</v>
      </c>
      <c r="E12" s="320">
        <f>+E13+E18+E43</f>
        <v>2484136</v>
      </c>
      <c r="F12" s="319">
        <f>+F15+F18+F43</f>
        <v>814734686.54999995</v>
      </c>
      <c r="G12" s="321"/>
      <c r="H12" s="321"/>
      <c r="I12" s="321"/>
      <c r="J12" s="319">
        <f>+J13+J18+J43</f>
        <v>371383713</v>
      </c>
      <c r="K12" s="319">
        <f>+K13+K18+K43</f>
        <v>0</v>
      </c>
      <c r="L12" s="319">
        <f>+L13+L18+L43</f>
        <v>0</v>
      </c>
      <c r="M12" s="322">
        <f>+M13+M18+M43</f>
        <v>371383713</v>
      </c>
      <c r="O12" s="323">
        <f>+M12/F12</f>
        <v>0.45583392867760064</v>
      </c>
    </row>
    <row r="13" spans="1:15" ht="15.75" x14ac:dyDescent="0.25">
      <c r="A13" s="324">
        <v>1</v>
      </c>
      <c r="B13" s="325"/>
      <c r="C13" s="325" t="s">
        <v>15</v>
      </c>
      <c r="D13" s="326">
        <f>+D14</f>
        <v>430924947</v>
      </c>
      <c r="E13" s="327">
        <f>+E14</f>
        <v>2090836</v>
      </c>
      <c r="F13" s="326">
        <f t="shared" ref="F13:F47" si="0">+D13-E13</f>
        <v>428834111</v>
      </c>
      <c r="G13" s="328"/>
      <c r="H13" s="326"/>
      <c r="I13" s="326"/>
      <c r="J13" s="329">
        <f>+J14</f>
        <v>339901932</v>
      </c>
      <c r="K13" s="327"/>
      <c r="L13" s="327"/>
      <c r="M13" s="330">
        <f>+M14</f>
        <v>339901932</v>
      </c>
      <c r="O13" s="323">
        <f t="shared" ref="O13:O46" si="1">+M13/F13</f>
        <v>0.79261869166000187</v>
      </c>
    </row>
    <row r="14" spans="1:15" ht="15.75" x14ac:dyDescent="0.25">
      <c r="A14" s="331">
        <v>10</v>
      </c>
      <c r="B14" s="332"/>
      <c r="C14" s="332" t="s">
        <v>15</v>
      </c>
      <c r="D14" s="333">
        <f>+D15</f>
        <v>430924947</v>
      </c>
      <c r="E14" s="329">
        <f>+E15</f>
        <v>2090836</v>
      </c>
      <c r="F14" s="333">
        <f t="shared" si="0"/>
        <v>428834111</v>
      </c>
      <c r="G14" s="334"/>
      <c r="H14" s="333"/>
      <c r="I14" s="333"/>
      <c r="J14" s="329">
        <f>+J15</f>
        <v>339901932</v>
      </c>
      <c r="K14" s="329"/>
      <c r="L14" s="329"/>
      <c r="M14" s="335">
        <f>+M15</f>
        <v>339901932</v>
      </c>
      <c r="O14" s="323">
        <f t="shared" si="1"/>
        <v>0.79261869166000187</v>
      </c>
    </row>
    <row r="15" spans="1:15" ht="15.75" x14ac:dyDescent="0.25">
      <c r="A15" s="331">
        <v>102</v>
      </c>
      <c r="B15" s="332"/>
      <c r="C15" s="332" t="s">
        <v>34</v>
      </c>
      <c r="D15" s="333">
        <f>+D16+D17</f>
        <v>430924947</v>
      </c>
      <c r="E15" s="329">
        <f>+E16+E17</f>
        <v>2090836</v>
      </c>
      <c r="F15" s="333">
        <f t="shared" si="0"/>
        <v>428834111</v>
      </c>
      <c r="G15" s="334"/>
      <c r="H15" s="333"/>
      <c r="I15" s="333"/>
      <c r="J15" s="335">
        <f>+J16+J17</f>
        <v>339901932</v>
      </c>
      <c r="K15" s="329"/>
      <c r="L15" s="329"/>
      <c r="M15" s="335">
        <f>+M16+M17</f>
        <v>339901932</v>
      </c>
      <c r="O15" s="323">
        <f t="shared" si="1"/>
        <v>0.79261869166000187</v>
      </c>
    </row>
    <row r="16" spans="1:15" ht="15.75" x14ac:dyDescent="0.25">
      <c r="A16" s="331">
        <v>10212</v>
      </c>
      <c r="B16" s="332">
        <v>20</v>
      </c>
      <c r="C16" s="332" t="s">
        <v>35</v>
      </c>
      <c r="D16" s="329">
        <v>424600358</v>
      </c>
      <c r="E16" s="329">
        <v>0</v>
      </c>
      <c r="F16" s="333">
        <f t="shared" si="0"/>
        <v>424600358</v>
      </c>
      <c r="G16" s="334"/>
      <c r="H16" s="333"/>
      <c r="I16" s="333"/>
      <c r="J16" s="329">
        <v>337600358</v>
      </c>
      <c r="K16" s="329">
        <f>+K24+K33+K36</f>
        <v>0</v>
      </c>
      <c r="L16" s="329">
        <f>+L24+L33+L36</f>
        <v>0</v>
      </c>
      <c r="M16" s="335">
        <v>337600358</v>
      </c>
      <c r="O16" s="323">
        <f t="shared" si="1"/>
        <v>0.79510144454470766</v>
      </c>
    </row>
    <row r="17" spans="1:15" ht="15.75" x14ac:dyDescent="0.25">
      <c r="A17" s="331">
        <v>10214</v>
      </c>
      <c r="B17" s="332">
        <v>20</v>
      </c>
      <c r="C17" s="332" t="s">
        <v>36</v>
      </c>
      <c r="D17" s="329">
        <v>6324589</v>
      </c>
      <c r="E17" s="329">
        <f>1067700+1023136</f>
        <v>2090836</v>
      </c>
      <c r="F17" s="329">
        <f>+D17-E17</f>
        <v>4233753</v>
      </c>
      <c r="G17" s="329"/>
      <c r="H17" s="329"/>
      <c r="I17" s="329"/>
      <c r="J17" s="329">
        <v>2301574</v>
      </c>
      <c r="K17" s="329">
        <f>+K25+K34+K37</f>
        <v>0</v>
      </c>
      <c r="L17" s="329">
        <f>+L25+L34+L37</f>
        <v>0</v>
      </c>
      <c r="M17" s="335">
        <v>2301574</v>
      </c>
      <c r="O17" s="323">
        <f t="shared" si="1"/>
        <v>0.54362500599350028</v>
      </c>
    </row>
    <row r="18" spans="1:15" ht="15.75" x14ac:dyDescent="0.25">
      <c r="A18" s="331">
        <v>2</v>
      </c>
      <c r="B18" s="332"/>
      <c r="C18" s="332" t="s">
        <v>48</v>
      </c>
      <c r="D18" s="333">
        <f>+D19</f>
        <v>36435455.549999997</v>
      </c>
      <c r="E18" s="329">
        <f>+E19</f>
        <v>393300</v>
      </c>
      <c r="F18" s="336">
        <f t="shared" si="0"/>
        <v>36042155.549999997</v>
      </c>
      <c r="G18" s="334"/>
      <c r="H18" s="333"/>
      <c r="I18" s="333"/>
      <c r="J18" s="329">
        <f>+J19</f>
        <v>31481781</v>
      </c>
      <c r="K18" s="329"/>
      <c r="L18" s="329"/>
      <c r="M18" s="335">
        <f>+M19</f>
        <v>31481781</v>
      </c>
      <c r="O18" s="323">
        <f t="shared" si="1"/>
        <v>0.87347109293522829</v>
      </c>
    </row>
    <row r="19" spans="1:15" ht="15.75" x14ac:dyDescent="0.25">
      <c r="A19" s="331">
        <v>20</v>
      </c>
      <c r="B19" s="332"/>
      <c r="C19" s="332" t="s">
        <v>48</v>
      </c>
      <c r="D19" s="333">
        <f>+D20</f>
        <v>36435455.549999997</v>
      </c>
      <c r="E19" s="329">
        <f>+E20</f>
        <v>393300</v>
      </c>
      <c r="F19" s="336">
        <f t="shared" si="0"/>
        <v>36042155.549999997</v>
      </c>
      <c r="G19" s="334"/>
      <c r="H19" s="333"/>
      <c r="I19" s="333"/>
      <c r="J19" s="329">
        <f>+J20</f>
        <v>31481781</v>
      </c>
      <c r="K19" s="329"/>
      <c r="L19" s="329"/>
      <c r="M19" s="335">
        <f>+M20</f>
        <v>31481781</v>
      </c>
      <c r="O19" s="323">
        <f t="shared" si="1"/>
        <v>0.87347109293522829</v>
      </c>
    </row>
    <row r="20" spans="1:15" ht="15.75" x14ac:dyDescent="0.25">
      <c r="A20" s="331">
        <v>204</v>
      </c>
      <c r="B20" s="332"/>
      <c r="C20" s="332" t="s">
        <v>49</v>
      </c>
      <c r="D20" s="333">
        <f>+D23+D25+D27+D37+D40+D21</f>
        <v>36435455.549999997</v>
      </c>
      <c r="E20" s="329">
        <f>+E23+E25+E27+E37+E40+E21</f>
        <v>393300</v>
      </c>
      <c r="F20" s="336">
        <f t="shared" si="0"/>
        <v>36042155.549999997</v>
      </c>
      <c r="G20" s="334"/>
      <c r="H20" s="333"/>
      <c r="I20" s="333"/>
      <c r="J20" s="329">
        <f>+J23+J25+J27+J37+J40+J21</f>
        <v>31481781</v>
      </c>
      <c r="K20" s="333">
        <f>+K23+K25+K27+K37+K40</f>
        <v>0</v>
      </c>
      <c r="L20" s="333">
        <f>+L23+L25+L27+L37+L40</f>
        <v>0</v>
      </c>
      <c r="M20" s="335">
        <f>+M23+M25+M27+M37+M40+M21</f>
        <v>31481781</v>
      </c>
      <c r="O20" s="323">
        <f t="shared" si="1"/>
        <v>0.87347109293522829</v>
      </c>
    </row>
    <row r="21" spans="1:15" ht="15.75" x14ac:dyDescent="0.25">
      <c r="A21" s="331">
        <v>2045</v>
      </c>
      <c r="B21" s="332"/>
      <c r="C21" s="332" t="s">
        <v>52</v>
      </c>
      <c r="D21" s="333">
        <f>+D22</f>
        <v>5</v>
      </c>
      <c r="E21" s="329">
        <f>+E22</f>
        <v>0</v>
      </c>
      <c r="F21" s="336">
        <f t="shared" si="0"/>
        <v>5</v>
      </c>
      <c r="G21" s="334"/>
      <c r="H21" s="333"/>
      <c r="I21" s="333"/>
      <c r="J21" s="329">
        <f>+J22</f>
        <v>0</v>
      </c>
      <c r="K21" s="329"/>
      <c r="L21" s="329"/>
      <c r="M21" s="335">
        <f>+M22</f>
        <v>0</v>
      </c>
      <c r="O21" s="323"/>
    </row>
    <row r="22" spans="1:15" ht="31.5" x14ac:dyDescent="0.25">
      <c r="A22" s="331">
        <v>20456</v>
      </c>
      <c r="B22" s="332">
        <v>20</v>
      </c>
      <c r="C22" s="337" t="s">
        <v>148</v>
      </c>
      <c r="D22" s="333">
        <v>5</v>
      </c>
      <c r="E22" s="329">
        <v>0</v>
      </c>
      <c r="F22" s="333">
        <f t="shared" si="0"/>
        <v>5</v>
      </c>
      <c r="G22" s="334"/>
      <c r="H22" s="333"/>
      <c r="I22" s="333"/>
      <c r="J22" s="329">
        <v>0</v>
      </c>
      <c r="K22" s="329"/>
      <c r="L22" s="329"/>
      <c r="M22" s="335">
        <v>0</v>
      </c>
      <c r="O22" s="323"/>
    </row>
    <row r="23" spans="1:15" ht="15.75" x14ac:dyDescent="0.25">
      <c r="A23" s="331">
        <v>2046</v>
      </c>
      <c r="B23" s="332"/>
      <c r="C23" s="332" t="s">
        <v>58</v>
      </c>
      <c r="D23" s="333">
        <f>+D24</f>
        <v>5734721</v>
      </c>
      <c r="E23" s="329">
        <f>+E24</f>
        <v>393300</v>
      </c>
      <c r="F23" s="336">
        <f t="shared" si="0"/>
        <v>5341421</v>
      </c>
      <c r="G23" s="334"/>
      <c r="H23" s="333"/>
      <c r="I23" s="333"/>
      <c r="J23" s="329">
        <f>+J24</f>
        <v>5341421</v>
      </c>
      <c r="K23" s="329"/>
      <c r="L23" s="329"/>
      <c r="M23" s="335">
        <f>+M24</f>
        <v>5341421</v>
      </c>
      <c r="O23" s="323"/>
    </row>
    <row r="24" spans="1:15" ht="15.75" x14ac:dyDescent="0.25">
      <c r="A24" s="331">
        <v>20462</v>
      </c>
      <c r="B24" s="332">
        <v>20</v>
      </c>
      <c r="C24" s="332" t="s">
        <v>59</v>
      </c>
      <c r="D24" s="333">
        <v>5734721</v>
      </c>
      <c r="E24" s="329">
        <v>393300</v>
      </c>
      <c r="F24" s="333">
        <f t="shared" si="0"/>
        <v>5341421</v>
      </c>
      <c r="G24" s="334"/>
      <c r="H24" s="333"/>
      <c r="I24" s="333"/>
      <c r="J24" s="329">
        <v>5341421</v>
      </c>
      <c r="K24" s="329"/>
      <c r="L24" s="329"/>
      <c r="M24" s="335">
        <v>5341421</v>
      </c>
      <c r="O24" s="323"/>
    </row>
    <row r="25" spans="1:15" ht="15.75" x14ac:dyDescent="0.25">
      <c r="A25" s="331">
        <v>2047</v>
      </c>
      <c r="B25" s="332"/>
      <c r="C25" s="332" t="s">
        <v>61</v>
      </c>
      <c r="D25" s="333">
        <f>+D26</f>
        <v>6795</v>
      </c>
      <c r="E25" s="329">
        <f>+E26</f>
        <v>0</v>
      </c>
      <c r="F25" s="336">
        <f t="shared" si="0"/>
        <v>6795</v>
      </c>
      <c r="G25" s="334"/>
      <c r="H25" s="333"/>
      <c r="I25" s="333"/>
      <c r="J25" s="329">
        <f>+J26</f>
        <v>0</v>
      </c>
      <c r="K25" s="329"/>
      <c r="L25" s="329"/>
      <c r="M25" s="335">
        <f>+M26</f>
        <v>0</v>
      </c>
      <c r="O25" s="323"/>
    </row>
    <row r="26" spans="1:15" ht="15.75" x14ac:dyDescent="0.25">
      <c r="A26" s="331">
        <v>20476</v>
      </c>
      <c r="B26" s="332">
        <v>20</v>
      </c>
      <c r="C26" s="332" t="s">
        <v>62</v>
      </c>
      <c r="D26" s="333">
        <v>6795</v>
      </c>
      <c r="E26" s="329">
        <v>0</v>
      </c>
      <c r="F26" s="333">
        <f t="shared" si="0"/>
        <v>6795</v>
      </c>
      <c r="G26" s="334"/>
      <c r="H26" s="333"/>
      <c r="I26" s="333"/>
      <c r="J26" s="329">
        <v>0</v>
      </c>
      <c r="K26" s="329"/>
      <c r="L26" s="329"/>
      <c r="M26" s="335">
        <v>0</v>
      </c>
      <c r="O26" s="323"/>
    </row>
    <row r="27" spans="1:15" ht="15.75" x14ac:dyDescent="0.25">
      <c r="A27" s="331">
        <v>2048</v>
      </c>
      <c r="B27" s="332"/>
      <c r="C27" s="332" t="s">
        <v>63</v>
      </c>
      <c r="D27" s="333">
        <f>+D28+D29</f>
        <v>4595185</v>
      </c>
      <c r="E27" s="329">
        <f>+E29</f>
        <v>0</v>
      </c>
      <c r="F27" s="336">
        <f t="shared" si="0"/>
        <v>4595185</v>
      </c>
      <c r="G27" s="334"/>
      <c r="H27" s="333"/>
      <c r="I27" s="333"/>
      <c r="J27" s="329">
        <f>+J28+J29</f>
        <v>4595185</v>
      </c>
      <c r="K27" s="329">
        <v>0</v>
      </c>
      <c r="L27" s="329">
        <v>0</v>
      </c>
      <c r="M27" s="335">
        <f>+M28+M29</f>
        <v>4595185</v>
      </c>
      <c r="O27" s="323">
        <f t="shared" si="1"/>
        <v>1</v>
      </c>
    </row>
    <row r="28" spans="1:15" ht="15.75" x14ac:dyDescent="0.25">
      <c r="A28" s="331">
        <v>20481</v>
      </c>
      <c r="B28" s="332">
        <v>20</v>
      </c>
      <c r="C28" s="332" t="s">
        <v>152</v>
      </c>
      <c r="D28" s="333">
        <v>747770</v>
      </c>
      <c r="E28" s="329">
        <f>+E29</f>
        <v>0</v>
      </c>
      <c r="F28" s="333">
        <f>+D28-E28</f>
        <v>747770</v>
      </c>
      <c r="G28" s="338"/>
      <c r="H28" s="338"/>
      <c r="I28" s="338"/>
      <c r="J28" s="329">
        <v>747770</v>
      </c>
      <c r="K28" s="329"/>
      <c r="L28" s="329"/>
      <c r="M28" s="335">
        <v>747770</v>
      </c>
      <c r="O28" s="323"/>
    </row>
    <row r="29" spans="1:15" ht="15.75" x14ac:dyDescent="0.25">
      <c r="A29" s="331">
        <v>20486</v>
      </c>
      <c r="B29" s="332">
        <v>20</v>
      </c>
      <c r="C29" s="332" t="s">
        <v>214</v>
      </c>
      <c r="D29" s="333">
        <v>3847415</v>
      </c>
      <c r="E29" s="329">
        <f>+E30</f>
        <v>0</v>
      </c>
      <c r="F29" s="333">
        <f>+D29-E29</f>
        <v>3847415</v>
      </c>
      <c r="G29" s="338"/>
      <c r="H29" s="338"/>
      <c r="I29" s="338"/>
      <c r="J29" s="329">
        <v>3847415</v>
      </c>
      <c r="K29" s="329"/>
      <c r="L29" s="329"/>
      <c r="M29" s="335">
        <v>3847415</v>
      </c>
      <c r="O29" s="323">
        <f t="shared" si="1"/>
        <v>1</v>
      </c>
    </row>
    <row r="30" spans="1:15" ht="15.75" hidden="1" x14ac:dyDescent="0.25">
      <c r="A30" s="331">
        <v>2048</v>
      </c>
      <c r="B30" s="332">
        <v>20</v>
      </c>
      <c r="C30" s="332" t="s">
        <v>63</v>
      </c>
      <c r="D30" s="333">
        <v>6795</v>
      </c>
      <c r="E30" s="329">
        <v>0</v>
      </c>
      <c r="F30" s="333">
        <f>+D30-E30</f>
        <v>6795</v>
      </c>
      <c r="G30" s="334"/>
      <c r="H30" s="333"/>
      <c r="I30" s="333"/>
      <c r="J30" s="329">
        <f>+J35+J44+J46</f>
        <v>0</v>
      </c>
      <c r="K30" s="329"/>
      <c r="L30" s="329"/>
      <c r="M30" s="335">
        <f>+M35+M44+M46</f>
        <v>0</v>
      </c>
      <c r="O30" s="323">
        <f t="shared" si="1"/>
        <v>0</v>
      </c>
    </row>
    <row r="31" spans="1:15" ht="15.75" hidden="1" x14ac:dyDescent="0.25">
      <c r="A31" s="331">
        <v>20482</v>
      </c>
      <c r="B31" s="332">
        <v>20</v>
      </c>
      <c r="C31" s="332" t="s">
        <v>153</v>
      </c>
      <c r="D31" s="333">
        <v>0</v>
      </c>
      <c r="E31" s="329">
        <v>0</v>
      </c>
      <c r="F31" s="333">
        <f t="shared" si="0"/>
        <v>0</v>
      </c>
      <c r="G31" s="334"/>
      <c r="H31" s="334"/>
      <c r="I31" s="333"/>
      <c r="J31" s="329">
        <v>0</v>
      </c>
      <c r="K31" s="329">
        <v>0</v>
      </c>
      <c r="L31" s="329">
        <v>0</v>
      </c>
      <c r="M31" s="335">
        <v>0</v>
      </c>
      <c r="O31" s="323" t="e">
        <f t="shared" si="1"/>
        <v>#DIV/0!</v>
      </c>
    </row>
    <row r="32" spans="1:15" ht="15.75" hidden="1" x14ac:dyDescent="0.25">
      <c r="A32" s="331">
        <v>20486</v>
      </c>
      <c r="B32" s="332">
        <v>20</v>
      </c>
      <c r="C32" s="332" t="s">
        <v>214</v>
      </c>
      <c r="D32" s="333">
        <v>0</v>
      </c>
      <c r="E32" s="329">
        <v>0</v>
      </c>
      <c r="F32" s="333">
        <f t="shared" si="0"/>
        <v>0</v>
      </c>
      <c r="G32" s="334"/>
      <c r="H32" s="334"/>
      <c r="I32" s="333"/>
      <c r="J32" s="329">
        <v>0</v>
      </c>
      <c r="K32" s="329">
        <v>0</v>
      </c>
      <c r="L32" s="329">
        <v>0</v>
      </c>
      <c r="M32" s="335">
        <v>0</v>
      </c>
      <c r="O32" s="323" t="e">
        <f t="shared" si="1"/>
        <v>#DIV/0!</v>
      </c>
    </row>
    <row r="33" spans="1:15" ht="15.75" hidden="1" x14ac:dyDescent="0.25">
      <c r="A33" s="331">
        <v>2049</v>
      </c>
      <c r="B33" s="332">
        <v>20</v>
      </c>
      <c r="C33" s="337" t="s">
        <v>65</v>
      </c>
      <c r="D33" s="333">
        <v>0</v>
      </c>
      <c r="E33" s="329">
        <v>0</v>
      </c>
      <c r="F33" s="333">
        <f t="shared" si="0"/>
        <v>0</v>
      </c>
      <c r="G33" s="334"/>
      <c r="H33" s="334"/>
      <c r="I33" s="333"/>
      <c r="J33" s="329">
        <v>0</v>
      </c>
      <c r="K33" s="329">
        <v>0</v>
      </c>
      <c r="L33" s="329">
        <v>0</v>
      </c>
      <c r="M33" s="335">
        <v>0</v>
      </c>
      <c r="O33" s="323" t="e">
        <f t="shared" si="1"/>
        <v>#DIV/0!</v>
      </c>
    </row>
    <row r="34" spans="1:15" ht="15.75" hidden="1" x14ac:dyDescent="0.25">
      <c r="A34" s="331">
        <v>204911</v>
      </c>
      <c r="B34" s="332">
        <v>20</v>
      </c>
      <c r="C34" s="337" t="s">
        <v>156</v>
      </c>
      <c r="D34" s="333">
        <v>0</v>
      </c>
      <c r="E34" s="329">
        <v>0</v>
      </c>
      <c r="F34" s="333">
        <f t="shared" si="0"/>
        <v>0</v>
      </c>
      <c r="G34" s="334"/>
      <c r="H34" s="334"/>
      <c r="I34" s="333"/>
      <c r="J34" s="329">
        <v>0</v>
      </c>
      <c r="K34" s="329">
        <v>0</v>
      </c>
      <c r="L34" s="329">
        <v>0</v>
      </c>
      <c r="M34" s="335">
        <v>0</v>
      </c>
      <c r="O34" s="323" t="e">
        <f t="shared" si="1"/>
        <v>#DIV/0!</v>
      </c>
    </row>
    <row r="35" spans="1:15" ht="15.75" hidden="1" x14ac:dyDescent="0.25">
      <c r="A35" s="331">
        <v>20410</v>
      </c>
      <c r="B35" s="332">
        <v>20</v>
      </c>
      <c r="C35" s="337" t="s">
        <v>158</v>
      </c>
      <c r="D35" s="333">
        <v>0</v>
      </c>
      <c r="E35" s="329">
        <v>0</v>
      </c>
      <c r="F35" s="333">
        <f t="shared" si="0"/>
        <v>0</v>
      </c>
      <c r="G35" s="334"/>
      <c r="H35" s="334"/>
      <c r="I35" s="333"/>
      <c r="J35" s="329">
        <v>0</v>
      </c>
      <c r="K35" s="329">
        <v>0</v>
      </c>
      <c r="L35" s="329">
        <v>0</v>
      </c>
      <c r="M35" s="335">
        <v>0</v>
      </c>
      <c r="O35" s="323" t="e">
        <f t="shared" si="1"/>
        <v>#DIV/0!</v>
      </c>
    </row>
    <row r="36" spans="1:15" ht="15.75" hidden="1" x14ac:dyDescent="0.25">
      <c r="A36" s="331">
        <v>204102</v>
      </c>
      <c r="B36" s="332">
        <v>20</v>
      </c>
      <c r="C36" s="337" t="s">
        <v>159</v>
      </c>
      <c r="D36" s="333">
        <v>0</v>
      </c>
      <c r="E36" s="329">
        <v>0</v>
      </c>
      <c r="F36" s="333">
        <f t="shared" si="0"/>
        <v>0</v>
      </c>
      <c r="G36" s="334"/>
      <c r="H36" s="334"/>
      <c r="I36" s="333"/>
      <c r="J36" s="329">
        <v>0</v>
      </c>
      <c r="K36" s="329">
        <v>0</v>
      </c>
      <c r="L36" s="329">
        <v>0</v>
      </c>
      <c r="M36" s="335">
        <v>0</v>
      </c>
      <c r="O36" s="323" t="e">
        <f t="shared" si="1"/>
        <v>#DIV/0!</v>
      </c>
    </row>
    <row r="37" spans="1:15" ht="15.75" x14ac:dyDescent="0.25">
      <c r="A37" s="331">
        <v>20411</v>
      </c>
      <c r="B37" s="332"/>
      <c r="C37" s="337" t="s">
        <v>160</v>
      </c>
      <c r="D37" s="334">
        <f>+D39</f>
        <v>4553485</v>
      </c>
      <c r="E37" s="329">
        <f>+E39</f>
        <v>0</v>
      </c>
      <c r="F37" s="333">
        <f>+D37-E37</f>
        <v>4553485</v>
      </c>
      <c r="G37" s="334"/>
      <c r="H37" s="334"/>
      <c r="I37" s="333"/>
      <c r="J37" s="329">
        <f>+J39</f>
        <v>0</v>
      </c>
      <c r="K37" s="329">
        <v>0</v>
      </c>
      <c r="L37" s="329">
        <v>0</v>
      </c>
      <c r="M37" s="335">
        <f>+M39</f>
        <v>0</v>
      </c>
      <c r="O37" s="323">
        <f t="shared" si="1"/>
        <v>0</v>
      </c>
    </row>
    <row r="38" spans="1:15" ht="15.75" hidden="1" x14ac:dyDescent="0.25">
      <c r="A38" s="331">
        <v>204111</v>
      </c>
      <c r="B38" s="332">
        <v>20</v>
      </c>
      <c r="C38" s="337" t="s">
        <v>161</v>
      </c>
      <c r="D38" s="334">
        <v>0</v>
      </c>
      <c r="E38" s="329">
        <v>0</v>
      </c>
      <c r="F38" s="333">
        <f t="shared" si="0"/>
        <v>0</v>
      </c>
      <c r="G38" s="334"/>
      <c r="H38" s="334"/>
      <c r="I38" s="333"/>
      <c r="J38" s="329">
        <v>0</v>
      </c>
      <c r="K38" s="329">
        <v>0</v>
      </c>
      <c r="L38" s="329">
        <v>0</v>
      </c>
      <c r="M38" s="335">
        <v>0</v>
      </c>
      <c r="O38" s="323" t="e">
        <f t="shared" si="1"/>
        <v>#DIV/0!</v>
      </c>
    </row>
    <row r="39" spans="1:15" ht="15.75" x14ac:dyDescent="0.25">
      <c r="A39" s="331">
        <v>204111</v>
      </c>
      <c r="B39" s="332">
        <v>20</v>
      </c>
      <c r="C39" s="337" t="s">
        <v>161</v>
      </c>
      <c r="D39" s="334">
        <v>4553485</v>
      </c>
      <c r="E39" s="329">
        <v>0</v>
      </c>
      <c r="F39" s="333">
        <f t="shared" si="0"/>
        <v>4553485</v>
      </c>
      <c r="G39" s="334"/>
      <c r="H39" s="334"/>
      <c r="I39" s="333"/>
      <c r="J39" s="329">
        <v>0</v>
      </c>
      <c r="K39" s="329"/>
      <c r="L39" s="329"/>
      <c r="M39" s="335">
        <v>0</v>
      </c>
      <c r="O39" s="323">
        <f t="shared" si="1"/>
        <v>0</v>
      </c>
    </row>
    <row r="40" spans="1:15" ht="15.75" x14ac:dyDescent="0.25">
      <c r="A40" s="331">
        <v>20441</v>
      </c>
      <c r="B40" s="332"/>
      <c r="C40" s="337" t="s">
        <v>70</v>
      </c>
      <c r="D40" s="334">
        <f>+D41</f>
        <v>21545264.550000001</v>
      </c>
      <c r="E40" s="329">
        <f>+E41</f>
        <v>0</v>
      </c>
      <c r="F40" s="333">
        <f>+D40-E40</f>
        <v>21545264.550000001</v>
      </c>
      <c r="G40" s="334"/>
      <c r="H40" s="334"/>
      <c r="I40" s="333"/>
      <c r="J40" s="329">
        <f>+J41</f>
        <v>21545175</v>
      </c>
      <c r="K40" s="329">
        <v>0</v>
      </c>
      <c r="L40" s="329">
        <v>0</v>
      </c>
      <c r="M40" s="335">
        <f>+M41</f>
        <v>21545175</v>
      </c>
      <c r="O40" s="323">
        <f t="shared" si="1"/>
        <v>0.99999584363423377</v>
      </c>
    </row>
    <row r="41" spans="1:15" ht="15.75" x14ac:dyDescent="0.25">
      <c r="A41" s="331">
        <v>2044113</v>
      </c>
      <c r="B41" s="332">
        <v>20</v>
      </c>
      <c r="C41" s="337" t="s">
        <v>70</v>
      </c>
      <c r="D41" s="334">
        <v>21545264.550000001</v>
      </c>
      <c r="E41" s="329">
        <v>0</v>
      </c>
      <c r="F41" s="333">
        <f t="shared" si="0"/>
        <v>21545264.550000001</v>
      </c>
      <c r="G41" s="334"/>
      <c r="H41" s="334"/>
      <c r="I41" s="333"/>
      <c r="J41" s="329">
        <v>21545175</v>
      </c>
      <c r="K41" s="329"/>
      <c r="L41" s="329"/>
      <c r="M41" s="335">
        <v>21545175</v>
      </c>
      <c r="O41" s="323">
        <f t="shared" si="1"/>
        <v>0.99999584363423377</v>
      </c>
    </row>
    <row r="42" spans="1:15" ht="15.75" hidden="1" x14ac:dyDescent="0.25">
      <c r="A42" s="331">
        <v>204215</v>
      </c>
      <c r="B42" s="332">
        <v>20</v>
      </c>
      <c r="C42" s="337" t="s">
        <v>165</v>
      </c>
      <c r="D42" s="334">
        <v>0</v>
      </c>
      <c r="E42" s="329">
        <v>0</v>
      </c>
      <c r="F42" s="333">
        <f t="shared" si="0"/>
        <v>0</v>
      </c>
      <c r="G42" s="334"/>
      <c r="H42" s="334"/>
      <c r="I42" s="333"/>
      <c r="J42" s="329">
        <v>0</v>
      </c>
      <c r="K42" s="329">
        <v>0</v>
      </c>
      <c r="L42" s="329">
        <v>0</v>
      </c>
      <c r="M42" s="335">
        <v>0</v>
      </c>
      <c r="O42" s="323" t="e">
        <f t="shared" si="1"/>
        <v>#DIV/0!</v>
      </c>
    </row>
    <row r="43" spans="1:15" ht="15.75" x14ac:dyDescent="0.25">
      <c r="A43" s="331">
        <v>3</v>
      </c>
      <c r="B43" s="332"/>
      <c r="C43" s="337" t="s">
        <v>71</v>
      </c>
      <c r="D43" s="334">
        <f>+D44</f>
        <v>349858420</v>
      </c>
      <c r="E43" s="329">
        <f>+E44</f>
        <v>0</v>
      </c>
      <c r="F43" s="334">
        <f t="shared" si="0"/>
        <v>349858420</v>
      </c>
      <c r="G43" s="334"/>
      <c r="H43" s="334"/>
      <c r="I43" s="333"/>
      <c r="J43" s="329">
        <f>+J44</f>
        <v>0</v>
      </c>
      <c r="K43" s="329">
        <v>0</v>
      </c>
      <c r="L43" s="329">
        <v>0</v>
      </c>
      <c r="M43" s="335">
        <f>+M44</f>
        <v>0</v>
      </c>
      <c r="O43" s="323">
        <f t="shared" si="1"/>
        <v>0</v>
      </c>
    </row>
    <row r="44" spans="1:15" ht="15.75" x14ac:dyDescent="0.25">
      <c r="A44" s="331">
        <v>36</v>
      </c>
      <c r="B44" s="332"/>
      <c r="C44" s="337" t="s">
        <v>72</v>
      </c>
      <c r="D44" s="334">
        <f>+D45</f>
        <v>349858420</v>
      </c>
      <c r="E44" s="329">
        <f>+E45</f>
        <v>0</v>
      </c>
      <c r="F44" s="333">
        <f t="shared" si="0"/>
        <v>349858420</v>
      </c>
      <c r="G44" s="334"/>
      <c r="H44" s="334"/>
      <c r="I44" s="333"/>
      <c r="J44" s="329">
        <f>+J45</f>
        <v>0</v>
      </c>
      <c r="K44" s="329">
        <v>0</v>
      </c>
      <c r="L44" s="329">
        <v>0</v>
      </c>
      <c r="M44" s="335">
        <f>+M45</f>
        <v>0</v>
      </c>
      <c r="O44" s="323">
        <f t="shared" si="1"/>
        <v>0</v>
      </c>
    </row>
    <row r="45" spans="1:15" ht="15.75" x14ac:dyDescent="0.25">
      <c r="A45" s="331">
        <v>361</v>
      </c>
      <c r="B45" s="332"/>
      <c r="C45" s="337" t="s">
        <v>73</v>
      </c>
      <c r="D45" s="334">
        <f>+D46+D47</f>
        <v>349858420</v>
      </c>
      <c r="E45" s="329">
        <f>+E46+E47</f>
        <v>0</v>
      </c>
      <c r="F45" s="333">
        <f t="shared" si="0"/>
        <v>349858420</v>
      </c>
      <c r="G45" s="334"/>
      <c r="H45" s="334"/>
      <c r="I45" s="333"/>
      <c r="J45" s="329">
        <f>+J46+J47</f>
        <v>0</v>
      </c>
      <c r="K45" s="329">
        <v>0</v>
      </c>
      <c r="L45" s="329">
        <v>0</v>
      </c>
      <c r="M45" s="335">
        <f>+M46+M47</f>
        <v>0</v>
      </c>
      <c r="O45" s="323">
        <f t="shared" si="1"/>
        <v>0</v>
      </c>
    </row>
    <row r="46" spans="1:15" ht="15.75" x14ac:dyDescent="0.25">
      <c r="A46" s="331">
        <v>36112</v>
      </c>
      <c r="B46" s="332">
        <v>10</v>
      </c>
      <c r="C46" s="337" t="s">
        <v>170</v>
      </c>
      <c r="D46" s="334">
        <v>1294836</v>
      </c>
      <c r="E46" s="329">
        <v>0</v>
      </c>
      <c r="F46" s="333">
        <f t="shared" si="0"/>
        <v>1294836</v>
      </c>
      <c r="G46" s="334"/>
      <c r="H46" s="334"/>
      <c r="I46" s="333"/>
      <c r="J46" s="329">
        <v>0</v>
      </c>
      <c r="K46" s="329"/>
      <c r="L46" s="329"/>
      <c r="M46" s="335">
        <v>0</v>
      </c>
      <c r="O46" s="323">
        <f t="shared" si="1"/>
        <v>0</v>
      </c>
    </row>
    <row r="47" spans="1:15" ht="33.75" customHeight="1" thickBot="1" x14ac:dyDescent="0.3">
      <c r="A47" s="331">
        <v>36112</v>
      </c>
      <c r="B47" s="332">
        <v>20</v>
      </c>
      <c r="C47" s="337" t="s">
        <v>170</v>
      </c>
      <c r="D47" s="334">
        <v>348563584</v>
      </c>
      <c r="E47" s="329">
        <v>0</v>
      </c>
      <c r="F47" s="333">
        <f t="shared" si="0"/>
        <v>348563584</v>
      </c>
      <c r="G47" s="334"/>
      <c r="H47" s="334"/>
      <c r="I47" s="333"/>
      <c r="J47" s="329">
        <v>0</v>
      </c>
      <c r="K47" s="329"/>
      <c r="L47" s="329"/>
      <c r="M47" s="335">
        <v>0</v>
      </c>
      <c r="O47" s="323"/>
    </row>
    <row r="48" spans="1:15" ht="16.5" thickBot="1" x14ac:dyDescent="0.3">
      <c r="A48" s="339" t="s">
        <v>75</v>
      </c>
      <c r="B48" s="340"/>
      <c r="C48" s="341" t="s">
        <v>76</v>
      </c>
      <c r="D48" s="342">
        <f>+D49+D68+D71+D76</f>
        <v>11880326999.389999</v>
      </c>
      <c r="E48" s="343">
        <f>+E49+E68+E71+E76</f>
        <v>2257796</v>
      </c>
      <c r="F48" s="342">
        <f>+D48-E48</f>
        <v>11878069203.389999</v>
      </c>
      <c r="G48" s="342"/>
      <c r="H48" s="342"/>
      <c r="I48" s="344"/>
      <c r="J48" s="343">
        <f>+J49+J68+J71+J76</f>
        <v>6790153821.3899994</v>
      </c>
      <c r="K48" s="343">
        <f>+K49+K68+K71+K76</f>
        <v>0</v>
      </c>
      <c r="L48" s="343">
        <f>+L49+L68+L71+L76</f>
        <v>0</v>
      </c>
      <c r="M48" s="345">
        <f>+M49+M68+M71+M76</f>
        <v>6790153821.3899994</v>
      </c>
      <c r="O48" s="323">
        <f t="shared" ref="O48:O54" si="2">+M48/F48</f>
        <v>0.57165467763498889</v>
      </c>
    </row>
    <row r="49" spans="1:15" ht="34.5" customHeight="1" x14ac:dyDescent="0.25">
      <c r="A49" s="346">
        <v>113</v>
      </c>
      <c r="B49" s="347"/>
      <c r="C49" s="348" t="s">
        <v>77</v>
      </c>
      <c r="D49" s="349">
        <f>+D53+D55</f>
        <v>747261599</v>
      </c>
      <c r="E49" s="350">
        <f>+E53+E55</f>
        <v>0</v>
      </c>
      <c r="F49" s="351">
        <f>+D49-E49</f>
        <v>747261599</v>
      </c>
      <c r="G49" s="349"/>
      <c r="H49" s="349"/>
      <c r="I49" s="351"/>
      <c r="J49" s="350">
        <f>+J53+J55</f>
        <v>718234769</v>
      </c>
      <c r="K49" s="350">
        <v>0</v>
      </c>
      <c r="L49" s="350">
        <v>0</v>
      </c>
      <c r="M49" s="352">
        <f>+M53+M55</f>
        <v>718234769</v>
      </c>
      <c r="O49" s="323">
        <f t="shared" si="2"/>
        <v>0.96115573175599511</v>
      </c>
    </row>
    <row r="50" spans="1:15" ht="15" hidden="1" customHeight="1" x14ac:dyDescent="0.25">
      <c r="A50" s="331">
        <v>113601</v>
      </c>
      <c r="B50" s="332">
        <v>11</v>
      </c>
      <c r="C50" s="337" t="s">
        <v>85</v>
      </c>
      <c r="D50" s="334">
        <v>0</v>
      </c>
      <c r="E50" s="329">
        <v>0</v>
      </c>
      <c r="F50" s="333">
        <f>+D50-E50</f>
        <v>0</v>
      </c>
      <c r="G50" s="334"/>
      <c r="H50" s="334"/>
      <c r="I50" s="333"/>
      <c r="J50" s="329">
        <v>0</v>
      </c>
      <c r="K50" s="329">
        <v>0</v>
      </c>
      <c r="L50" s="329">
        <v>0</v>
      </c>
      <c r="M50" s="335">
        <v>0</v>
      </c>
      <c r="O50" s="323" t="e">
        <f t="shared" si="2"/>
        <v>#DIV/0!</v>
      </c>
    </row>
    <row r="51" spans="1:15" ht="15" hidden="1" customHeight="1" x14ac:dyDescent="0.25">
      <c r="A51" s="331">
        <v>113601</v>
      </c>
      <c r="B51" s="332">
        <v>21</v>
      </c>
      <c r="C51" s="337" t="s">
        <v>85</v>
      </c>
      <c r="D51" s="334">
        <v>0</v>
      </c>
      <c r="E51" s="329"/>
      <c r="F51" s="333"/>
      <c r="G51" s="334"/>
      <c r="H51" s="334"/>
      <c r="I51" s="333"/>
      <c r="J51" s="329">
        <v>0</v>
      </c>
      <c r="K51" s="329"/>
      <c r="L51" s="329"/>
      <c r="M51" s="335">
        <v>0</v>
      </c>
      <c r="O51" s="323" t="e">
        <f t="shared" si="2"/>
        <v>#DIV/0!</v>
      </c>
    </row>
    <row r="52" spans="1:15" ht="35.25" hidden="1" customHeight="1" x14ac:dyDescent="0.25">
      <c r="A52" s="331">
        <v>1136016</v>
      </c>
      <c r="B52" s="332">
        <v>10</v>
      </c>
      <c r="C52" s="337" t="s">
        <v>215</v>
      </c>
      <c r="D52" s="334">
        <v>0</v>
      </c>
      <c r="E52" s="329">
        <v>0</v>
      </c>
      <c r="F52" s="333">
        <f>+D52-E52</f>
        <v>0</v>
      </c>
      <c r="G52" s="334"/>
      <c r="H52" s="334"/>
      <c r="I52" s="333"/>
      <c r="J52" s="329">
        <v>0</v>
      </c>
      <c r="K52" s="329">
        <v>0</v>
      </c>
      <c r="L52" s="329">
        <v>0</v>
      </c>
      <c r="M52" s="335">
        <v>0</v>
      </c>
      <c r="O52" s="323" t="e">
        <f t="shared" si="2"/>
        <v>#DIV/0!</v>
      </c>
    </row>
    <row r="53" spans="1:15" ht="15" customHeight="1" x14ac:dyDescent="0.25">
      <c r="A53" s="331">
        <v>113605</v>
      </c>
      <c r="B53" s="332"/>
      <c r="C53" s="337" t="s">
        <v>216</v>
      </c>
      <c r="D53" s="334">
        <f>+D54</f>
        <v>722611599</v>
      </c>
      <c r="E53" s="329">
        <f>+E54</f>
        <v>0</v>
      </c>
      <c r="F53" s="333">
        <f>+D53-E53</f>
        <v>722611599</v>
      </c>
      <c r="G53" s="334"/>
      <c r="H53" s="334"/>
      <c r="I53" s="333"/>
      <c r="J53" s="329">
        <f>+J54</f>
        <v>693584769</v>
      </c>
      <c r="K53" s="329">
        <v>0</v>
      </c>
      <c r="L53" s="329">
        <v>0</v>
      </c>
      <c r="M53" s="335">
        <f>+M54</f>
        <v>693584769</v>
      </c>
      <c r="O53" s="323">
        <f t="shared" si="2"/>
        <v>0.95983066139518192</v>
      </c>
    </row>
    <row r="54" spans="1:15" ht="45" customHeight="1" x14ac:dyDescent="0.25">
      <c r="A54" s="331">
        <v>1136057</v>
      </c>
      <c r="B54" s="332">
        <v>20</v>
      </c>
      <c r="C54" s="337" t="s">
        <v>89</v>
      </c>
      <c r="D54" s="334">
        <v>722611599</v>
      </c>
      <c r="E54" s="329">
        <v>0</v>
      </c>
      <c r="F54" s="333">
        <f>+D54-E54</f>
        <v>722611599</v>
      </c>
      <c r="G54" s="334"/>
      <c r="H54" s="334"/>
      <c r="I54" s="333"/>
      <c r="J54" s="329">
        <v>693584769</v>
      </c>
      <c r="K54" s="329">
        <v>0</v>
      </c>
      <c r="L54" s="329">
        <v>0</v>
      </c>
      <c r="M54" s="335">
        <v>693584769</v>
      </c>
      <c r="O54" s="323">
        <f t="shared" si="2"/>
        <v>0.95983066139518192</v>
      </c>
    </row>
    <row r="55" spans="1:15" ht="33" customHeight="1" x14ac:dyDescent="0.25">
      <c r="A55" s="331">
        <v>113607</v>
      </c>
      <c r="B55" s="332"/>
      <c r="C55" s="337" t="s">
        <v>90</v>
      </c>
      <c r="D55" s="334">
        <f>+D56</f>
        <v>24650000</v>
      </c>
      <c r="E55" s="329">
        <f>+E56</f>
        <v>0</v>
      </c>
      <c r="F55" s="333">
        <f>+D55-E55</f>
        <v>24650000</v>
      </c>
      <c r="G55" s="334"/>
      <c r="H55" s="334"/>
      <c r="I55" s="333"/>
      <c r="J55" s="329">
        <f>+J56</f>
        <v>24650000</v>
      </c>
      <c r="K55" s="329">
        <v>0</v>
      </c>
      <c r="L55" s="329">
        <v>0</v>
      </c>
      <c r="M55" s="335">
        <f>+M56</f>
        <v>24650000</v>
      </c>
      <c r="O55" s="323"/>
    </row>
    <row r="56" spans="1:15" ht="45" customHeight="1" thickBot="1" x14ac:dyDescent="0.3">
      <c r="A56" s="353">
        <v>1136071</v>
      </c>
      <c r="B56" s="354">
        <v>20</v>
      </c>
      <c r="C56" s="355" t="s">
        <v>91</v>
      </c>
      <c r="D56" s="356">
        <v>24650000</v>
      </c>
      <c r="E56" s="357">
        <v>0</v>
      </c>
      <c r="F56" s="358">
        <f>+D56-E56</f>
        <v>24650000</v>
      </c>
      <c r="G56" s="356"/>
      <c r="H56" s="356"/>
      <c r="I56" s="358"/>
      <c r="J56" s="357">
        <v>24650000</v>
      </c>
      <c r="K56" s="357">
        <v>0</v>
      </c>
      <c r="L56" s="357">
        <v>0</v>
      </c>
      <c r="M56" s="359">
        <v>24650000</v>
      </c>
      <c r="O56" s="323"/>
    </row>
    <row r="57" spans="1:15" ht="22.5" customHeight="1" x14ac:dyDescent="0.25">
      <c r="A57" s="360"/>
      <c r="B57" s="361"/>
      <c r="C57" s="362"/>
      <c r="D57" s="363"/>
      <c r="E57" s="364"/>
      <c r="F57" s="365"/>
      <c r="G57" s="363"/>
      <c r="H57" s="363"/>
      <c r="I57" s="365"/>
      <c r="J57" s="365"/>
      <c r="K57" s="365"/>
      <c r="L57" s="365"/>
      <c r="M57" s="365"/>
      <c r="O57" s="323"/>
    </row>
    <row r="58" spans="1:15" ht="12.75" customHeight="1" thickBot="1" x14ac:dyDescent="0.3">
      <c r="A58" s="366"/>
      <c r="C58" s="367"/>
      <c r="D58" s="368"/>
      <c r="E58" s="369"/>
      <c r="F58" s="370"/>
      <c r="G58" s="368"/>
      <c r="H58" s="368"/>
      <c r="I58" s="370"/>
      <c r="J58" s="370"/>
      <c r="K58" s="370"/>
      <c r="L58" s="370"/>
      <c r="M58" s="370"/>
      <c r="O58" s="323"/>
    </row>
    <row r="59" spans="1:15" x14ac:dyDescent="0.25">
      <c r="A59" s="440" t="s">
        <v>1</v>
      </c>
      <c r="B59" s="441"/>
      <c r="C59" s="441"/>
      <c r="D59" s="441"/>
      <c r="E59" s="441"/>
      <c r="F59" s="441"/>
      <c r="G59" s="441"/>
      <c r="H59" s="441"/>
      <c r="I59" s="441"/>
      <c r="J59" s="441"/>
      <c r="K59" s="441"/>
      <c r="L59" s="441"/>
      <c r="M59" s="442"/>
    </row>
    <row r="60" spans="1:15" x14ac:dyDescent="0.25">
      <c r="A60" s="434" t="s">
        <v>203</v>
      </c>
      <c r="B60" s="435"/>
      <c r="C60" s="435"/>
      <c r="D60" s="435"/>
      <c r="E60" s="435"/>
      <c r="F60" s="435"/>
      <c r="G60" s="435"/>
      <c r="H60" s="435"/>
      <c r="I60" s="435"/>
      <c r="J60" s="435"/>
      <c r="K60" s="435"/>
      <c r="L60" s="435"/>
      <c r="M60" s="436"/>
    </row>
    <row r="61" spans="1:15" ht="3" customHeight="1" x14ac:dyDescent="0.25">
      <c r="A61" s="302"/>
      <c r="M61" s="303"/>
    </row>
    <row r="62" spans="1:15" ht="13.5" customHeight="1" x14ac:dyDescent="0.25">
      <c r="A62" s="304" t="s">
        <v>0</v>
      </c>
      <c r="D62" s="371"/>
      <c r="M62" s="303"/>
    </row>
    <row r="63" spans="1:15" ht="2.25" customHeight="1" x14ac:dyDescent="0.25">
      <c r="A63" s="302"/>
      <c r="M63" s="305"/>
    </row>
    <row r="64" spans="1:15" ht="18.75" customHeight="1" x14ac:dyDescent="0.25">
      <c r="A64" s="302" t="s">
        <v>3</v>
      </c>
      <c r="C64" s="294" t="s">
        <v>4</v>
      </c>
      <c r="F64" s="296" t="str">
        <f>F8</f>
        <v>MES:</v>
      </c>
      <c r="J64" s="296" t="str">
        <f>J8</f>
        <v>JUNIO</v>
      </c>
      <c r="K64" s="294"/>
      <c r="M64" s="303" t="str">
        <f>M8</f>
        <v>VIGENCIA: 2017</v>
      </c>
    </row>
    <row r="65" spans="1:16" ht="4.5" customHeight="1" thickBot="1" x14ac:dyDescent="0.3">
      <c r="A65" s="306"/>
      <c r="B65" s="307"/>
      <c r="C65" s="307"/>
      <c r="D65" s="307"/>
      <c r="E65" s="308"/>
      <c r="F65" s="309"/>
      <c r="G65" s="309"/>
      <c r="H65" s="309"/>
      <c r="I65" s="309"/>
      <c r="J65" s="309"/>
      <c r="K65" s="309"/>
      <c r="L65" s="309"/>
      <c r="M65" s="310"/>
    </row>
    <row r="66" spans="1:16" ht="14.25" customHeight="1" thickBot="1" x14ac:dyDescent="0.3">
      <c r="A66" s="443"/>
      <c r="B66" s="444"/>
      <c r="C66" s="444"/>
      <c r="D66" s="444"/>
      <c r="E66" s="444"/>
      <c r="F66" s="444"/>
      <c r="G66" s="444"/>
      <c r="H66" s="444"/>
      <c r="I66" s="444"/>
      <c r="J66" s="444"/>
      <c r="K66" s="444"/>
      <c r="L66" s="444"/>
      <c r="M66" s="445"/>
    </row>
    <row r="67" spans="1:16" ht="54" customHeight="1" thickBot="1" x14ac:dyDescent="0.3">
      <c r="A67" s="311" t="s">
        <v>205</v>
      </c>
      <c r="B67" s="312"/>
      <c r="C67" s="312" t="s">
        <v>206</v>
      </c>
      <c r="D67" s="313" t="s">
        <v>207</v>
      </c>
      <c r="E67" s="314" t="s">
        <v>208</v>
      </c>
      <c r="F67" s="313" t="s">
        <v>209</v>
      </c>
      <c r="G67" s="313"/>
      <c r="H67" s="313"/>
      <c r="I67" s="313"/>
      <c r="J67" s="313" t="s">
        <v>210</v>
      </c>
      <c r="K67" s="313" t="s">
        <v>211</v>
      </c>
      <c r="L67" s="313" t="s">
        <v>212</v>
      </c>
      <c r="M67" s="315" t="s">
        <v>213</v>
      </c>
    </row>
    <row r="68" spans="1:16" s="367" customFormat="1" ht="33" customHeight="1" x14ac:dyDescent="0.25">
      <c r="A68" s="372">
        <v>223</v>
      </c>
      <c r="B68" s="348"/>
      <c r="C68" s="348" t="s">
        <v>92</v>
      </c>
      <c r="D68" s="373">
        <f>+D69</f>
        <v>62818700.390000001</v>
      </c>
      <c r="E68" s="350">
        <f>+E69</f>
        <v>0</v>
      </c>
      <c r="F68" s="351">
        <f t="shared" ref="F68:F75" si="3">+D68-E68</f>
        <v>62818700.390000001</v>
      </c>
      <c r="G68" s="373"/>
      <c r="H68" s="373"/>
      <c r="I68" s="374"/>
      <c r="J68" s="351">
        <f>+J69</f>
        <v>62818700.390000001</v>
      </c>
      <c r="K68" s="351"/>
      <c r="L68" s="351"/>
      <c r="M68" s="375">
        <f>+M69</f>
        <v>62818700.390000001</v>
      </c>
      <c r="O68" s="323">
        <f t="shared" ref="O68:O75" si="4">+M68/F68</f>
        <v>1</v>
      </c>
    </row>
    <row r="69" spans="1:16" s="367" customFormat="1" ht="23.25" customHeight="1" x14ac:dyDescent="0.25">
      <c r="A69" s="376">
        <v>223600</v>
      </c>
      <c r="B69" s="337"/>
      <c r="C69" s="337" t="s">
        <v>78</v>
      </c>
      <c r="D69" s="377">
        <f>+D70</f>
        <v>62818700.390000001</v>
      </c>
      <c r="E69" s="329">
        <f>+E70</f>
        <v>0</v>
      </c>
      <c r="F69" s="333">
        <f t="shared" si="3"/>
        <v>62818700.390000001</v>
      </c>
      <c r="G69" s="377"/>
      <c r="H69" s="377"/>
      <c r="I69" s="378"/>
      <c r="J69" s="333">
        <f>+J70</f>
        <v>62818700.390000001</v>
      </c>
      <c r="K69" s="333"/>
      <c r="L69" s="333"/>
      <c r="M69" s="379">
        <f>+M70</f>
        <v>62818700.390000001</v>
      </c>
      <c r="O69" s="323">
        <f t="shared" si="4"/>
        <v>1</v>
      </c>
    </row>
    <row r="70" spans="1:16" s="367" customFormat="1" ht="62.25" customHeight="1" x14ac:dyDescent="0.25">
      <c r="A70" s="376">
        <v>2236001</v>
      </c>
      <c r="B70" s="337">
        <v>20</v>
      </c>
      <c r="C70" s="337" t="s">
        <v>93</v>
      </c>
      <c r="D70" s="377">
        <v>62818700.390000001</v>
      </c>
      <c r="E70" s="329">
        <v>0</v>
      </c>
      <c r="F70" s="333">
        <f t="shared" si="3"/>
        <v>62818700.390000001</v>
      </c>
      <c r="G70" s="377"/>
      <c r="H70" s="377"/>
      <c r="I70" s="378"/>
      <c r="J70" s="333">
        <v>62818700.390000001</v>
      </c>
      <c r="K70" s="333"/>
      <c r="L70" s="333"/>
      <c r="M70" s="379">
        <v>62818700.390000001</v>
      </c>
      <c r="O70" s="323">
        <f t="shared" si="4"/>
        <v>1</v>
      </c>
    </row>
    <row r="71" spans="1:16" s="367" customFormat="1" ht="57.75" customHeight="1" x14ac:dyDescent="0.25">
      <c r="A71" s="376">
        <v>520</v>
      </c>
      <c r="B71" s="337"/>
      <c r="C71" s="337" t="s">
        <v>94</v>
      </c>
      <c r="D71" s="377">
        <f>+D72</f>
        <v>7376363628</v>
      </c>
      <c r="E71" s="333">
        <f>+E72</f>
        <v>2257796</v>
      </c>
      <c r="F71" s="377">
        <f t="shared" si="3"/>
        <v>7374105832</v>
      </c>
      <c r="G71" s="377"/>
      <c r="H71" s="377"/>
      <c r="I71" s="378"/>
      <c r="J71" s="333">
        <f>+J72</f>
        <v>2419151710</v>
      </c>
      <c r="K71" s="333">
        <f>+K72</f>
        <v>0</v>
      </c>
      <c r="L71" s="333">
        <f>+L72</f>
        <v>0</v>
      </c>
      <c r="M71" s="379">
        <f>+M72</f>
        <v>2419151710</v>
      </c>
      <c r="O71" s="323">
        <f t="shared" si="4"/>
        <v>0.32806034590689881</v>
      </c>
      <c r="P71" s="380">
        <f>+M71-10384330698</f>
        <v>-7965178988</v>
      </c>
    </row>
    <row r="72" spans="1:16" s="367" customFormat="1" ht="15.75" customHeight="1" x14ac:dyDescent="0.25">
      <c r="A72" s="376">
        <v>520600</v>
      </c>
      <c r="B72" s="337"/>
      <c r="C72" s="337" t="s">
        <v>78</v>
      </c>
      <c r="D72" s="377">
        <f>SUM(D73:D75)</f>
        <v>7376363628</v>
      </c>
      <c r="E72" s="381">
        <f>SUM(E73:E75)</f>
        <v>2257796</v>
      </c>
      <c r="F72" s="377">
        <f t="shared" si="3"/>
        <v>7374105832</v>
      </c>
      <c r="G72" s="377"/>
      <c r="H72" s="377"/>
      <c r="I72" s="378"/>
      <c r="J72" s="333">
        <f>SUM(J73:J75)</f>
        <v>2419151710</v>
      </c>
      <c r="K72" s="333">
        <v>0</v>
      </c>
      <c r="L72" s="333">
        <v>0</v>
      </c>
      <c r="M72" s="379">
        <f>SUM(M73:M75)</f>
        <v>2419151710</v>
      </c>
      <c r="O72" s="323">
        <f t="shared" si="4"/>
        <v>0.32806034590689881</v>
      </c>
    </row>
    <row r="73" spans="1:16" s="367" customFormat="1" ht="32.25" customHeight="1" x14ac:dyDescent="0.25">
      <c r="A73" s="376">
        <v>5206002</v>
      </c>
      <c r="B73" s="337">
        <v>20</v>
      </c>
      <c r="C73" s="337" t="s">
        <v>95</v>
      </c>
      <c r="D73" s="377">
        <v>6785227530</v>
      </c>
      <c r="E73" s="329">
        <v>0</v>
      </c>
      <c r="F73" s="333">
        <f t="shared" si="3"/>
        <v>6785227530</v>
      </c>
      <c r="G73" s="377"/>
      <c r="H73" s="377"/>
      <c r="I73" s="378"/>
      <c r="J73" s="336">
        <v>2049372532</v>
      </c>
      <c r="K73" s="336"/>
      <c r="L73" s="336"/>
      <c r="M73" s="382">
        <v>2049372532</v>
      </c>
      <c r="O73" s="323">
        <f t="shared" si="4"/>
        <v>0.30203445985252025</v>
      </c>
    </row>
    <row r="74" spans="1:16" s="367" customFormat="1" ht="45" customHeight="1" x14ac:dyDescent="0.25">
      <c r="A74" s="376">
        <v>5206003</v>
      </c>
      <c r="B74" s="337">
        <v>20</v>
      </c>
      <c r="C74" s="337" t="s">
        <v>189</v>
      </c>
      <c r="D74" s="377">
        <v>7609855</v>
      </c>
      <c r="E74" s="329">
        <v>0</v>
      </c>
      <c r="F74" s="333">
        <f t="shared" si="3"/>
        <v>7609855</v>
      </c>
      <c r="G74" s="377"/>
      <c r="H74" s="377"/>
      <c r="I74" s="378"/>
      <c r="J74" s="336">
        <v>7609432</v>
      </c>
      <c r="K74" s="336"/>
      <c r="L74" s="336"/>
      <c r="M74" s="382">
        <v>7609432</v>
      </c>
      <c r="O74" s="323">
        <f t="shared" si="4"/>
        <v>0.99994441418397595</v>
      </c>
    </row>
    <row r="75" spans="1:16" s="367" customFormat="1" ht="35.25" customHeight="1" x14ac:dyDescent="0.25">
      <c r="A75" s="376">
        <v>5206007</v>
      </c>
      <c r="B75" s="337">
        <v>20</v>
      </c>
      <c r="C75" s="337" t="s">
        <v>217</v>
      </c>
      <c r="D75" s="377">
        <v>583526243</v>
      </c>
      <c r="E75" s="329">
        <v>2257796</v>
      </c>
      <c r="F75" s="333">
        <f t="shared" si="3"/>
        <v>581268447</v>
      </c>
      <c r="G75" s="377"/>
      <c r="H75" s="377"/>
      <c r="I75" s="378"/>
      <c r="J75" s="333">
        <v>362169746</v>
      </c>
      <c r="K75" s="333"/>
      <c r="L75" s="333"/>
      <c r="M75" s="379">
        <v>362169746</v>
      </c>
      <c r="O75" s="323">
        <f t="shared" si="4"/>
        <v>0.62306796088658156</v>
      </c>
    </row>
    <row r="76" spans="1:16" s="367" customFormat="1" ht="45.75" customHeight="1" x14ac:dyDescent="0.25">
      <c r="A76" s="372">
        <v>530</v>
      </c>
      <c r="B76" s="348"/>
      <c r="C76" s="348" t="s">
        <v>97</v>
      </c>
      <c r="D76" s="373">
        <f>+D77</f>
        <v>3693883072</v>
      </c>
      <c r="E76" s="383">
        <f>+E77</f>
        <v>0</v>
      </c>
      <c r="F76" s="351">
        <f>+D76-E76</f>
        <v>3693883072</v>
      </c>
      <c r="G76" s="373"/>
      <c r="H76" s="373"/>
      <c r="I76" s="374"/>
      <c r="J76" s="383">
        <f>+J77</f>
        <v>3589948642</v>
      </c>
      <c r="K76" s="383">
        <v>0</v>
      </c>
      <c r="L76" s="383">
        <v>0</v>
      </c>
      <c r="M76" s="384">
        <f>+M77</f>
        <v>3589948642</v>
      </c>
      <c r="O76" s="323">
        <f>+M76/F76</f>
        <v>0.97186309691613326</v>
      </c>
    </row>
    <row r="77" spans="1:16" s="367" customFormat="1" ht="45.75" customHeight="1" x14ac:dyDescent="0.25">
      <c r="A77" s="376">
        <v>530600</v>
      </c>
      <c r="B77" s="337"/>
      <c r="C77" s="337" t="s">
        <v>78</v>
      </c>
      <c r="D77" s="377">
        <f>+D78</f>
        <v>3693883072</v>
      </c>
      <c r="E77" s="381">
        <f>+E78</f>
        <v>0</v>
      </c>
      <c r="F77" s="333">
        <f>+D77-E77</f>
        <v>3693883072</v>
      </c>
      <c r="G77" s="377"/>
      <c r="H77" s="377"/>
      <c r="I77" s="378"/>
      <c r="J77" s="383">
        <f>+J78</f>
        <v>3589948642</v>
      </c>
      <c r="K77" s="383">
        <v>0</v>
      </c>
      <c r="L77" s="383">
        <v>0</v>
      </c>
      <c r="M77" s="384">
        <f>+M78</f>
        <v>3589948642</v>
      </c>
      <c r="O77" s="323">
        <f>+M77/F77</f>
        <v>0.97186309691613326</v>
      </c>
    </row>
    <row r="78" spans="1:16" s="367" customFormat="1" ht="48.75" customHeight="1" thickBot="1" x14ac:dyDescent="0.3">
      <c r="A78" s="385">
        <v>5306003</v>
      </c>
      <c r="B78" s="386">
        <v>20</v>
      </c>
      <c r="C78" s="386" t="s">
        <v>218</v>
      </c>
      <c r="D78" s="387">
        <v>3693883072</v>
      </c>
      <c r="E78" s="388">
        <v>0</v>
      </c>
      <c r="F78" s="389">
        <f>+D78-E78</f>
        <v>3693883072</v>
      </c>
      <c r="G78" s="387"/>
      <c r="H78" s="387"/>
      <c r="I78" s="390"/>
      <c r="J78" s="383">
        <v>3589948642</v>
      </c>
      <c r="K78" s="389"/>
      <c r="L78" s="389"/>
      <c r="M78" s="391">
        <v>3589948642</v>
      </c>
      <c r="O78" s="323">
        <f>+M78/F78</f>
        <v>0.97186309691613326</v>
      </c>
    </row>
    <row r="79" spans="1:16" ht="16.5" thickBot="1" x14ac:dyDescent="0.3">
      <c r="A79" s="431" t="s">
        <v>219</v>
      </c>
      <c r="B79" s="432"/>
      <c r="C79" s="432"/>
      <c r="D79" s="339">
        <f>+D12+D48</f>
        <v>12697545821.939999</v>
      </c>
      <c r="E79" s="339">
        <f>+E12+E48</f>
        <v>4741932</v>
      </c>
      <c r="F79" s="339">
        <f>+D79-E79</f>
        <v>12692803889.939999</v>
      </c>
      <c r="G79" s="342"/>
      <c r="H79" s="342"/>
      <c r="I79" s="392" t="e">
        <f>+I20+I25+I43+I49+I71+#REF!</f>
        <v>#REF!</v>
      </c>
      <c r="J79" s="339">
        <f>+J12+J48</f>
        <v>7161537534.3899994</v>
      </c>
      <c r="K79" s="339">
        <f>+K12+K48</f>
        <v>0</v>
      </c>
      <c r="L79" s="339">
        <f>+L12+L48</f>
        <v>0</v>
      </c>
      <c r="M79" s="393">
        <f>+M12+M48</f>
        <v>7161537534.3899994</v>
      </c>
      <c r="O79" s="323">
        <f>+M79/F79</f>
        <v>0.56422029336371105</v>
      </c>
    </row>
    <row r="80" spans="1:16" ht="10.5" customHeight="1" x14ac:dyDescent="0.25">
      <c r="A80" s="297"/>
      <c r="B80" s="298"/>
      <c r="C80" s="298"/>
      <c r="D80" s="300"/>
      <c r="E80" s="394"/>
      <c r="F80" s="300"/>
      <c r="G80" s="301"/>
      <c r="H80" s="300"/>
      <c r="I80" s="300" t="s">
        <v>220</v>
      </c>
      <c r="J80" s="300"/>
      <c r="K80" s="300" t="s">
        <v>221</v>
      </c>
      <c r="L80" s="300"/>
      <c r="M80" s="301"/>
    </row>
    <row r="81" spans="1:14" x14ac:dyDescent="0.25">
      <c r="A81" s="302"/>
      <c r="D81" s="296"/>
      <c r="E81" s="369"/>
      <c r="G81" s="303"/>
      <c r="M81" s="303"/>
    </row>
    <row r="82" spans="1:14" x14ac:dyDescent="0.25">
      <c r="A82" s="302"/>
      <c r="D82" s="296"/>
      <c r="E82" s="369"/>
      <c r="G82" s="303"/>
      <c r="H82" s="395"/>
      <c r="I82" s="396"/>
      <c r="J82" s="396"/>
      <c r="K82" s="396"/>
      <c r="L82" s="396"/>
      <c r="M82" s="397"/>
      <c r="N82" s="395"/>
    </row>
    <row r="83" spans="1:14" x14ac:dyDescent="0.25">
      <c r="A83" s="398" t="s">
        <v>100</v>
      </c>
      <c r="B83" s="399"/>
      <c r="C83" s="399"/>
      <c r="D83" s="399"/>
      <c r="E83" s="400"/>
      <c r="F83" s="400" t="s">
        <v>101</v>
      </c>
      <c r="G83" s="400"/>
      <c r="H83" s="401"/>
      <c r="I83" s="395"/>
      <c r="J83" s="396"/>
      <c r="K83" s="402"/>
      <c r="L83" s="396"/>
      <c r="M83" s="397"/>
      <c r="N83" s="395"/>
    </row>
    <row r="84" spans="1:14" x14ac:dyDescent="0.25">
      <c r="A84" s="403" t="s">
        <v>102</v>
      </c>
      <c r="B84" s="399"/>
      <c r="C84" s="399"/>
      <c r="D84" s="399"/>
      <c r="E84" s="404"/>
      <c r="F84" s="404" t="s">
        <v>235</v>
      </c>
      <c r="G84" s="404"/>
      <c r="H84" s="405"/>
      <c r="I84" s="395"/>
      <c r="J84" s="396"/>
      <c r="K84" s="406"/>
      <c r="L84" s="396"/>
      <c r="M84" s="397"/>
      <c r="N84" s="395"/>
    </row>
    <row r="85" spans="1:14" x14ac:dyDescent="0.25">
      <c r="A85" s="403" t="s">
        <v>104</v>
      </c>
      <c r="B85" s="399"/>
      <c r="C85" s="399"/>
      <c r="D85" s="399"/>
      <c r="E85" s="407"/>
      <c r="F85" s="404" t="s">
        <v>236</v>
      </c>
      <c r="G85" s="400"/>
      <c r="H85" s="401"/>
      <c r="I85" s="395"/>
      <c r="J85" s="396"/>
      <c r="K85" s="402"/>
      <c r="L85" s="396"/>
      <c r="M85" s="397"/>
      <c r="N85" s="395"/>
    </row>
    <row r="86" spans="1:14" x14ac:dyDescent="0.25">
      <c r="A86" s="403"/>
      <c r="B86" s="399"/>
      <c r="C86" s="399"/>
      <c r="D86" s="399"/>
      <c r="E86" s="404"/>
      <c r="F86" s="404" t="s">
        <v>230</v>
      </c>
      <c r="G86" s="404"/>
      <c r="H86" s="405"/>
      <c r="I86" s="396"/>
      <c r="J86" s="396"/>
      <c r="K86" s="396"/>
      <c r="L86" s="396"/>
      <c r="M86" s="397"/>
      <c r="N86" s="395"/>
    </row>
    <row r="87" spans="1:14" x14ac:dyDescent="0.25">
      <c r="A87" s="398"/>
      <c r="B87" s="399"/>
      <c r="C87" s="399"/>
      <c r="D87" s="407"/>
      <c r="E87" s="408"/>
      <c r="F87" s="407"/>
      <c r="G87" s="401"/>
      <c r="H87" s="396"/>
      <c r="I87" s="396"/>
      <c r="J87" s="396"/>
      <c r="K87" s="396"/>
      <c r="L87" s="396"/>
      <c r="M87" s="397"/>
      <c r="N87" s="395"/>
    </row>
    <row r="88" spans="1:14" x14ac:dyDescent="0.25">
      <c r="A88" s="398"/>
      <c r="B88" s="399"/>
      <c r="C88" s="399"/>
      <c r="D88" s="407"/>
      <c r="E88" s="408"/>
      <c r="F88" s="407"/>
      <c r="G88" s="400"/>
      <c r="H88" s="396"/>
      <c r="I88" s="396"/>
      <c r="J88" s="396"/>
      <c r="K88" s="396"/>
      <c r="L88" s="396"/>
      <c r="M88" s="397"/>
      <c r="N88" s="395"/>
    </row>
    <row r="89" spans="1:14" x14ac:dyDescent="0.25">
      <c r="A89" s="403"/>
      <c r="B89" s="404" t="s">
        <v>107</v>
      </c>
      <c r="C89" s="404"/>
      <c r="D89" s="404"/>
      <c r="E89" s="404"/>
      <c r="F89" s="409" t="s">
        <v>101</v>
      </c>
      <c r="G89" s="407"/>
      <c r="H89" s="407"/>
      <c r="I89" s="410"/>
      <c r="J89" s="409"/>
      <c r="K89" s="402"/>
      <c r="L89" s="402"/>
      <c r="M89" s="411"/>
      <c r="N89" s="395"/>
    </row>
    <row r="90" spans="1:14" x14ac:dyDescent="0.25">
      <c r="A90" s="398"/>
      <c r="B90" s="433" t="s">
        <v>109</v>
      </c>
      <c r="C90" s="433"/>
      <c r="D90" s="404"/>
      <c r="E90" s="404"/>
      <c r="F90" s="404" t="s">
        <v>223</v>
      </c>
      <c r="G90" s="402"/>
      <c r="H90" s="406"/>
      <c r="I90" s="411"/>
      <c r="J90" s="404"/>
      <c r="K90" s="402"/>
      <c r="L90" s="406"/>
      <c r="M90" s="411"/>
      <c r="N90" s="395"/>
    </row>
    <row r="91" spans="1:14" x14ac:dyDescent="0.25">
      <c r="A91" s="403"/>
      <c r="B91" s="404" t="s">
        <v>112</v>
      </c>
      <c r="C91" s="404"/>
      <c r="D91" s="404"/>
      <c r="E91" s="404"/>
      <c r="F91" s="404" t="s">
        <v>202</v>
      </c>
      <c r="G91" s="402"/>
      <c r="H91" s="402"/>
      <c r="I91" s="411"/>
      <c r="J91" s="404"/>
      <c r="K91" s="402"/>
      <c r="L91" s="402"/>
      <c r="M91" s="411"/>
      <c r="N91" s="395"/>
    </row>
    <row r="92" spans="1:14" x14ac:dyDescent="0.25">
      <c r="A92" s="403"/>
      <c r="B92" s="399"/>
      <c r="C92" s="404"/>
      <c r="D92" s="404"/>
      <c r="E92" s="404"/>
      <c r="F92" s="404"/>
      <c r="G92" s="404"/>
      <c r="H92" s="404"/>
      <c r="I92" s="405"/>
      <c r="J92" s="402"/>
      <c r="K92" s="402"/>
      <c r="L92" s="402"/>
      <c r="M92" s="411"/>
      <c r="N92" s="395"/>
    </row>
    <row r="93" spans="1:14" ht="6.75" customHeight="1" thickBot="1" x14ac:dyDescent="0.3">
      <c r="A93" s="306"/>
      <c r="B93" s="307"/>
      <c r="C93" s="412"/>
      <c r="D93" s="412"/>
      <c r="E93" s="413"/>
      <c r="F93" s="414"/>
      <c r="G93" s="414"/>
      <c r="H93" s="414"/>
      <c r="I93" s="414"/>
      <c r="J93" s="414"/>
      <c r="K93" s="414"/>
      <c r="L93" s="414"/>
      <c r="M93" s="415"/>
      <c r="N93" s="395"/>
    </row>
  </sheetData>
  <mergeCells count="8">
    <mergeCell ref="A79:C79"/>
    <mergeCell ref="B90:C90"/>
    <mergeCell ref="A3:M3"/>
    <mergeCell ref="A4:M4"/>
    <mergeCell ref="A10:M10"/>
    <mergeCell ref="A59:M59"/>
    <mergeCell ref="A60:M60"/>
    <mergeCell ref="A66:M6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horizontalDpi="4294967294" r:id="rId1"/>
  <rowBreaks count="1" manualBreakCount="1">
    <brk id="56" max="12" man="1"/>
  </rowBreaks>
  <colBreaks count="1" manualBreakCount="1"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IF136"/>
  <sheetViews>
    <sheetView zoomScaleNormal="100" workbookViewId="0">
      <selection activeCell="A84" sqref="A84:G84"/>
    </sheetView>
  </sheetViews>
  <sheetFormatPr baseColWidth="10" defaultRowHeight="15" x14ac:dyDescent="0.25"/>
  <cols>
    <col min="1" max="1" width="20.28515625" style="1" customWidth="1"/>
    <col min="2" max="2" width="7.28515625" style="1" customWidth="1"/>
    <col min="3" max="3" width="51.42578125" style="1" customWidth="1"/>
    <col min="4" max="4" width="23.42578125" style="3" customWidth="1"/>
    <col min="5" max="5" width="19.42578125" style="4" customWidth="1"/>
    <col min="6" max="6" width="20" style="3" customWidth="1"/>
    <col min="7" max="7" width="25.140625" style="3" customWidth="1"/>
    <col min="8" max="8" width="4.42578125" style="1" customWidth="1"/>
    <col min="9" max="256" width="11.42578125" style="1"/>
    <col min="257" max="257" width="20.28515625" style="1" customWidth="1"/>
    <col min="258" max="258" width="7.28515625" style="1" customWidth="1"/>
    <col min="259" max="259" width="51.42578125" style="1" customWidth="1"/>
    <col min="260" max="260" width="23.42578125" style="1" customWidth="1"/>
    <col min="261" max="261" width="19.42578125" style="1" customWidth="1"/>
    <col min="262" max="262" width="20" style="1" customWidth="1"/>
    <col min="263" max="263" width="25.140625" style="1" customWidth="1"/>
    <col min="264" max="264" width="4.42578125" style="1" customWidth="1"/>
    <col min="265" max="512" width="11.42578125" style="1"/>
    <col min="513" max="513" width="20.28515625" style="1" customWidth="1"/>
    <col min="514" max="514" width="7.28515625" style="1" customWidth="1"/>
    <col min="515" max="515" width="51.42578125" style="1" customWidth="1"/>
    <col min="516" max="516" width="23.42578125" style="1" customWidth="1"/>
    <col min="517" max="517" width="19.42578125" style="1" customWidth="1"/>
    <col min="518" max="518" width="20" style="1" customWidth="1"/>
    <col min="519" max="519" width="25.140625" style="1" customWidth="1"/>
    <col min="520" max="520" width="4.42578125" style="1" customWidth="1"/>
    <col min="521" max="768" width="11.42578125" style="1"/>
    <col min="769" max="769" width="20.28515625" style="1" customWidth="1"/>
    <col min="770" max="770" width="7.28515625" style="1" customWidth="1"/>
    <col min="771" max="771" width="51.42578125" style="1" customWidth="1"/>
    <col min="772" max="772" width="23.42578125" style="1" customWidth="1"/>
    <col min="773" max="773" width="19.42578125" style="1" customWidth="1"/>
    <col min="774" max="774" width="20" style="1" customWidth="1"/>
    <col min="775" max="775" width="25.140625" style="1" customWidth="1"/>
    <col min="776" max="776" width="4.42578125" style="1" customWidth="1"/>
    <col min="777" max="1024" width="11.42578125" style="1"/>
    <col min="1025" max="1025" width="20.28515625" style="1" customWidth="1"/>
    <col min="1026" max="1026" width="7.28515625" style="1" customWidth="1"/>
    <col min="1027" max="1027" width="51.42578125" style="1" customWidth="1"/>
    <col min="1028" max="1028" width="23.42578125" style="1" customWidth="1"/>
    <col min="1029" max="1029" width="19.42578125" style="1" customWidth="1"/>
    <col min="1030" max="1030" width="20" style="1" customWidth="1"/>
    <col min="1031" max="1031" width="25.140625" style="1" customWidth="1"/>
    <col min="1032" max="1032" width="4.42578125" style="1" customWidth="1"/>
    <col min="1033" max="1280" width="11.42578125" style="1"/>
    <col min="1281" max="1281" width="20.28515625" style="1" customWidth="1"/>
    <col min="1282" max="1282" width="7.28515625" style="1" customWidth="1"/>
    <col min="1283" max="1283" width="51.42578125" style="1" customWidth="1"/>
    <col min="1284" max="1284" width="23.42578125" style="1" customWidth="1"/>
    <col min="1285" max="1285" width="19.42578125" style="1" customWidth="1"/>
    <col min="1286" max="1286" width="20" style="1" customWidth="1"/>
    <col min="1287" max="1287" width="25.140625" style="1" customWidth="1"/>
    <col min="1288" max="1288" width="4.42578125" style="1" customWidth="1"/>
    <col min="1289" max="1536" width="11.42578125" style="1"/>
    <col min="1537" max="1537" width="20.28515625" style="1" customWidth="1"/>
    <col min="1538" max="1538" width="7.28515625" style="1" customWidth="1"/>
    <col min="1539" max="1539" width="51.42578125" style="1" customWidth="1"/>
    <col min="1540" max="1540" width="23.42578125" style="1" customWidth="1"/>
    <col min="1541" max="1541" width="19.42578125" style="1" customWidth="1"/>
    <col min="1542" max="1542" width="20" style="1" customWidth="1"/>
    <col min="1543" max="1543" width="25.140625" style="1" customWidth="1"/>
    <col min="1544" max="1544" width="4.42578125" style="1" customWidth="1"/>
    <col min="1545" max="1792" width="11.42578125" style="1"/>
    <col min="1793" max="1793" width="20.28515625" style="1" customWidth="1"/>
    <col min="1794" max="1794" width="7.28515625" style="1" customWidth="1"/>
    <col min="1795" max="1795" width="51.42578125" style="1" customWidth="1"/>
    <col min="1796" max="1796" width="23.42578125" style="1" customWidth="1"/>
    <col min="1797" max="1797" width="19.42578125" style="1" customWidth="1"/>
    <col min="1798" max="1798" width="20" style="1" customWidth="1"/>
    <col min="1799" max="1799" width="25.140625" style="1" customWidth="1"/>
    <col min="1800" max="1800" width="4.42578125" style="1" customWidth="1"/>
    <col min="1801" max="2048" width="11.42578125" style="1"/>
    <col min="2049" max="2049" width="20.28515625" style="1" customWidth="1"/>
    <col min="2050" max="2050" width="7.28515625" style="1" customWidth="1"/>
    <col min="2051" max="2051" width="51.42578125" style="1" customWidth="1"/>
    <col min="2052" max="2052" width="23.42578125" style="1" customWidth="1"/>
    <col min="2053" max="2053" width="19.42578125" style="1" customWidth="1"/>
    <col min="2054" max="2054" width="20" style="1" customWidth="1"/>
    <col min="2055" max="2055" width="25.140625" style="1" customWidth="1"/>
    <col min="2056" max="2056" width="4.42578125" style="1" customWidth="1"/>
    <col min="2057" max="2304" width="11.42578125" style="1"/>
    <col min="2305" max="2305" width="20.28515625" style="1" customWidth="1"/>
    <col min="2306" max="2306" width="7.28515625" style="1" customWidth="1"/>
    <col min="2307" max="2307" width="51.42578125" style="1" customWidth="1"/>
    <col min="2308" max="2308" width="23.42578125" style="1" customWidth="1"/>
    <col min="2309" max="2309" width="19.42578125" style="1" customWidth="1"/>
    <col min="2310" max="2310" width="20" style="1" customWidth="1"/>
    <col min="2311" max="2311" width="25.140625" style="1" customWidth="1"/>
    <col min="2312" max="2312" width="4.42578125" style="1" customWidth="1"/>
    <col min="2313" max="2560" width="11.42578125" style="1"/>
    <col min="2561" max="2561" width="20.28515625" style="1" customWidth="1"/>
    <col min="2562" max="2562" width="7.28515625" style="1" customWidth="1"/>
    <col min="2563" max="2563" width="51.42578125" style="1" customWidth="1"/>
    <col min="2564" max="2564" width="23.42578125" style="1" customWidth="1"/>
    <col min="2565" max="2565" width="19.42578125" style="1" customWidth="1"/>
    <col min="2566" max="2566" width="20" style="1" customWidth="1"/>
    <col min="2567" max="2567" width="25.140625" style="1" customWidth="1"/>
    <col min="2568" max="2568" width="4.42578125" style="1" customWidth="1"/>
    <col min="2569" max="2816" width="11.42578125" style="1"/>
    <col min="2817" max="2817" width="20.28515625" style="1" customWidth="1"/>
    <col min="2818" max="2818" width="7.28515625" style="1" customWidth="1"/>
    <col min="2819" max="2819" width="51.42578125" style="1" customWidth="1"/>
    <col min="2820" max="2820" width="23.42578125" style="1" customWidth="1"/>
    <col min="2821" max="2821" width="19.42578125" style="1" customWidth="1"/>
    <col min="2822" max="2822" width="20" style="1" customWidth="1"/>
    <col min="2823" max="2823" width="25.140625" style="1" customWidth="1"/>
    <col min="2824" max="2824" width="4.42578125" style="1" customWidth="1"/>
    <col min="2825" max="3072" width="11.42578125" style="1"/>
    <col min="3073" max="3073" width="20.28515625" style="1" customWidth="1"/>
    <col min="3074" max="3074" width="7.28515625" style="1" customWidth="1"/>
    <col min="3075" max="3075" width="51.42578125" style="1" customWidth="1"/>
    <col min="3076" max="3076" width="23.42578125" style="1" customWidth="1"/>
    <col min="3077" max="3077" width="19.42578125" style="1" customWidth="1"/>
    <col min="3078" max="3078" width="20" style="1" customWidth="1"/>
    <col min="3079" max="3079" width="25.140625" style="1" customWidth="1"/>
    <col min="3080" max="3080" width="4.42578125" style="1" customWidth="1"/>
    <col min="3081" max="3328" width="11.42578125" style="1"/>
    <col min="3329" max="3329" width="20.28515625" style="1" customWidth="1"/>
    <col min="3330" max="3330" width="7.28515625" style="1" customWidth="1"/>
    <col min="3331" max="3331" width="51.42578125" style="1" customWidth="1"/>
    <col min="3332" max="3332" width="23.42578125" style="1" customWidth="1"/>
    <col min="3333" max="3333" width="19.42578125" style="1" customWidth="1"/>
    <col min="3334" max="3334" width="20" style="1" customWidth="1"/>
    <col min="3335" max="3335" width="25.140625" style="1" customWidth="1"/>
    <col min="3336" max="3336" width="4.42578125" style="1" customWidth="1"/>
    <col min="3337" max="3584" width="11.42578125" style="1"/>
    <col min="3585" max="3585" width="20.28515625" style="1" customWidth="1"/>
    <col min="3586" max="3586" width="7.28515625" style="1" customWidth="1"/>
    <col min="3587" max="3587" width="51.42578125" style="1" customWidth="1"/>
    <col min="3588" max="3588" width="23.42578125" style="1" customWidth="1"/>
    <col min="3589" max="3589" width="19.42578125" style="1" customWidth="1"/>
    <col min="3590" max="3590" width="20" style="1" customWidth="1"/>
    <col min="3591" max="3591" width="25.140625" style="1" customWidth="1"/>
    <col min="3592" max="3592" width="4.42578125" style="1" customWidth="1"/>
    <col min="3593" max="3840" width="11.42578125" style="1"/>
    <col min="3841" max="3841" width="20.28515625" style="1" customWidth="1"/>
    <col min="3842" max="3842" width="7.28515625" style="1" customWidth="1"/>
    <col min="3843" max="3843" width="51.42578125" style="1" customWidth="1"/>
    <col min="3844" max="3844" width="23.42578125" style="1" customWidth="1"/>
    <col min="3845" max="3845" width="19.42578125" style="1" customWidth="1"/>
    <col min="3846" max="3846" width="20" style="1" customWidth="1"/>
    <col min="3847" max="3847" width="25.140625" style="1" customWidth="1"/>
    <col min="3848" max="3848" width="4.42578125" style="1" customWidth="1"/>
    <col min="3849" max="4096" width="11.42578125" style="1"/>
    <col min="4097" max="4097" width="20.28515625" style="1" customWidth="1"/>
    <col min="4098" max="4098" width="7.28515625" style="1" customWidth="1"/>
    <col min="4099" max="4099" width="51.42578125" style="1" customWidth="1"/>
    <col min="4100" max="4100" width="23.42578125" style="1" customWidth="1"/>
    <col min="4101" max="4101" width="19.42578125" style="1" customWidth="1"/>
    <col min="4102" max="4102" width="20" style="1" customWidth="1"/>
    <col min="4103" max="4103" width="25.140625" style="1" customWidth="1"/>
    <col min="4104" max="4104" width="4.42578125" style="1" customWidth="1"/>
    <col min="4105" max="4352" width="11.42578125" style="1"/>
    <col min="4353" max="4353" width="20.28515625" style="1" customWidth="1"/>
    <col min="4354" max="4354" width="7.28515625" style="1" customWidth="1"/>
    <col min="4355" max="4355" width="51.42578125" style="1" customWidth="1"/>
    <col min="4356" max="4356" width="23.42578125" style="1" customWidth="1"/>
    <col min="4357" max="4357" width="19.42578125" style="1" customWidth="1"/>
    <col min="4358" max="4358" width="20" style="1" customWidth="1"/>
    <col min="4359" max="4359" width="25.140625" style="1" customWidth="1"/>
    <col min="4360" max="4360" width="4.42578125" style="1" customWidth="1"/>
    <col min="4361" max="4608" width="11.42578125" style="1"/>
    <col min="4609" max="4609" width="20.28515625" style="1" customWidth="1"/>
    <col min="4610" max="4610" width="7.28515625" style="1" customWidth="1"/>
    <col min="4611" max="4611" width="51.42578125" style="1" customWidth="1"/>
    <col min="4612" max="4612" width="23.42578125" style="1" customWidth="1"/>
    <col min="4613" max="4613" width="19.42578125" style="1" customWidth="1"/>
    <col min="4614" max="4614" width="20" style="1" customWidth="1"/>
    <col min="4615" max="4615" width="25.140625" style="1" customWidth="1"/>
    <col min="4616" max="4616" width="4.42578125" style="1" customWidth="1"/>
    <col min="4617" max="4864" width="11.42578125" style="1"/>
    <col min="4865" max="4865" width="20.28515625" style="1" customWidth="1"/>
    <col min="4866" max="4866" width="7.28515625" style="1" customWidth="1"/>
    <col min="4867" max="4867" width="51.42578125" style="1" customWidth="1"/>
    <col min="4868" max="4868" width="23.42578125" style="1" customWidth="1"/>
    <col min="4869" max="4869" width="19.42578125" style="1" customWidth="1"/>
    <col min="4870" max="4870" width="20" style="1" customWidth="1"/>
    <col min="4871" max="4871" width="25.140625" style="1" customWidth="1"/>
    <col min="4872" max="4872" width="4.42578125" style="1" customWidth="1"/>
    <col min="4873" max="5120" width="11.42578125" style="1"/>
    <col min="5121" max="5121" width="20.28515625" style="1" customWidth="1"/>
    <col min="5122" max="5122" width="7.28515625" style="1" customWidth="1"/>
    <col min="5123" max="5123" width="51.42578125" style="1" customWidth="1"/>
    <col min="5124" max="5124" width="23.42578125" style="1" customWidth="1"/>
    <col min="5125" max="5125" width="19.42578125" style="1" customWidth="1"/>
    <col min="5126" max="5126" width="20" style="1" customWidth="1"/>
    <col min="5127" max="5127" width="25.140625" style="1" customWidth="1"/>
    <col min="5128" max="5128" width="4.42578125" style="1" customWidth="1"/>
    <col min="5129" max="5376" width="11.42578125" style="1"/>
    <col min="5377" max="5377" width="20.28515625" style="1" customWidth="1"/>
    <col min="5378" max="5378" width="7.28515625" style="1" customWidth="1"/>
    <col min="5379" max="5379" width="51.42578125" style="1" customWidth="1"/>
    <col min="5380" max="5380" width="23.42578125" style="1" customWidth="1"/>
    <col min="5381" max="5381" width="19.42578125" style="1" customWidth="1"/>
    <col min="5382" max="5382" width="20" style="1" customWidth="1"/>
    <col min="5383" max="5383" width="25.140625" style="1" customWidth="1"/>
    <col min="5384" max="5384" width="4.42578125" style="1" customWidth="1"/>
    <col min="5385" max="5632" width="11.42578125" style="1"/>
    <col min="5633" max="5633" width="20.28515625" style="1" customWidth="1"/>
    <col min="5634" max="5634" width="7.28515625" style="1" customWidth="1"/>
    <col min="5635" max="5635" width="51.42578125" style="1" customWidth="1"/>
    <col min="5636" max="5636" width="23.42578125" style="1" customWidth="1"/>
    <col min="5637" max="5637" width="19.42578125" style="1" customWidth="1"/>
    <col min="5638" max="5638" width="20" style="1" customWidth="1"/>
    <col min="5639" max="5639" width="25.140625" style="1" customWidth="1"/>
    <col min="5640" max="5640" width="4.42578125" style="1" customWidth="1"/>
    <col min="5641" max="5888" width="11.42578125" style="1"/>
    <col min="5889" max="5889" width="20.28515625" style="1" customWidth="1"/>
    <col min="5890" max="5890" width="7.28515625" style="1" customWidth="1"/>
    <col min="5891" max="5891" width="51.42578125" style="1" customWidth="1"/>
    <col min="5892" max="5892" width="23.42578125" style="1" customWidth="1"/>
    <col min="5893" max="5893" width="19.42578125" style="1" customWidth="1"/>
    <col min="5894" max="5894" width="20" style="1" customWidth="1"/>
    <col min="5895" max="5895" width="25.140625" style="1" customWidth="1"/>
    <col min="5896" max="5896" width="4.42578125" style="1" customWidth="1"/>
    <col min="5897" max="6144" width="11.42578125" style="1"/>
    <col min="6145" max="6145" width="20.28515625" style="1" customWidth="1"/>
    <col min="6146" max="6146" width="7.28515625" style="1" customWidth="1"/>
    <col min="6147" max="6147" width="51.42578125" style="1" customWidth="1"/>
    <col min="6148" max="6148" width="23.42578125" style="1" customWidth="1"/>
    <col min="6149" max="6149" width="19.42578125" style="1" customWidth="1"/>
    <col min="6150" max="6150" width="20" style="1" customWidth="1"/>
    <col min="6151" max="6151" width="25.140625" style="1" customWidth="1"/>
    <col min="6152" max="6152" width="4.42578125" style="1" customWidth="1"/>
    <col min="6153" max="6400" width="11.42578125" style="1"/>
    <col min="6401" max="6401" width="20.28515625" style="1" customWidth="1"/>
    <col min="6402" max="6402" width="7.28515625" style="1" customWidth="1"/>
    <col min="6403" max="6403" width="51.42578125" style="1" customWidth="1"/>
    <col min="6404" max="6404" width="23.42578125" style="1" customWidth="1"/>
    <col min="6405" max="6405" width="19.42578125" style="1" customWidth="1"/>
    <col min="6406" max="6406" width="20" style="1" customWidth="1"/>
    <col min="6407" max="6407" width="25.140625" style="1" customWidth="1"/>
    <col min="6408" max="6408" width="4.42578125" style="1" customWidth="1"/>
    <col min="6409" max="6656" width="11.42578125" style="1"/>
    <col min="6657" max="6657" width="20.28515625" style="1" customWidth="1"/>
    <col min="6658" max="6658" width="7.28515625" style="1" customWidth="1"/>
    <col min="6659" max="6659" width="51.42578125" style="1" customWidth="1"/>
    <col min="6660" max="6660" width="23.42578125" style="1" customWidth="1"/>
    <col min="6661" max="6661" width="19.42578125" style="1" customWidth="1"/>
    <col min="6662" max="6662" width="20" style="1" customWidth="1"/>
    <col min="6663" max="6663" width="25.140625" style="1" customWidth="1"/>
    <col min="6664" max="6664" width="4.42578125" style="1" customWidth="1"/>
    <col min="6665" max="6912" width="11.42578125" style="1"/>
    <col min="6913" max="6913" width="20.28515625" style="1" customWidth="1"/>
    <col min="6914" max="6914" width="7.28515625" style="1" customWidth="1"/>
    <col min="6915" max="6915" width="51.42578125" style="1" customWidth="1"/>
    <col min="6916" max="6916" width="23.42578125" style="1" customWidth="1"/>
    <col min="6917" max="6917" width="19.42578125" style="1" customWidth="1"/>
    <col min="6918" max="6918" width="20" style="1" customWidth="1"/>
    <col min="6919" max="6919" width="25.140625" style="1" customWidth="1"/>
    <col min="6920" max="6920" width="4.42578125" style="1" customWidth="1"/>
    <col min="6921" max="7168" width="11.42578125" style="1"/>
    <col min="7169" max="7169" width="20.28515625" style="1" customWidth="1"/>
    <col min="7170" max="7170" width="7.28515625" style="1" customWidth="1"/>
    <col min="7171" max="7171" width="51.42578125" style="1" customWidth="1"/>
    <col min="7172" max="7172" width="23.42578125" style="1" customWidth="1"/>
    <col min="7173" max="7173" width="19.42578125" style="1" customWidth="1"/>
    <col min="7174" max="7174" width="20" style="1" customWidth="1"/>
    <col min="7175" max="7175" width="25.140625" style="1" customWidth="1"/>
    <col min="7176" max="7176" width="4.42578125" style="1" customWidth="1"/>
    <col min="7177" max="7424" width="11.42578125" style="1"/>
    <col min="7425" max="7425" width="20.28515625" style="1" customWidth="1"/>
    <col min="7426" max="7426" width="7.28515625" style="1" customWidth="1"/>
    <col min="7427" max="7427" width="51.42578125" style="1" customWidth="1"/>
    <col min="7428" max="7428" width="23.42578125" style="1" customWidth="1"/>
    <col min="7429" max="7429" width="19.42578125" style="1" customWidth="1"/>
    <col min="7430" max="7430" width="20" style="1" customWidth="1"/>
    <col min="7431" max="7431" width="25.140625" style="1" customWidth="1"/>
    <col min="7432" max="7432" width="4.42578125" style="1" customWidth="1"/>
    <col min="7433" max="7680" width="11.42578125" style="1"/>
    <col min="7681" max="7681" width="20.28515625" style="1" customWidth="1"/>
    <col min="7682" max="7682" width="7.28515625" style="1" customWidth="1"/>
    <col min="7683" max="7683" width="51.42578125" style="1" customWidth="1"/>
    <col min="7684" max="7684" width="23.42578125" style="1" customWidth="1"/>
    <col min="7685" max="7685" width="19.42578125" style="1" customWidth="1"/>
    <col min="7686" max="7686" width="20" style="1" customWidth="1"/>
    <col min="7687" max="7687" width="25.140625" style="1" customWidth="1"/>
    <col min="7688" max="7688" width="4.42578125" style="1" customWidth="1"/>
    <col min="7689" max="7936" width="11.42578125" style="1"/>
    <col min="7937" max="7937" width="20.28515625" style="1" customWidth="1"/>
    <col min="7938" max="7938" width="7.28515625" style="1" customWidth="1"/>
    <col min="7939" max="7939" width="51.42578125" style="1" customWidth="1"/>
    <col min="7940" max="7940" width="23.42578125" style="1" customWidth="1"/>
    <col min="7941" max="7941" width="19.42578125" style="1" customWidth="1"/>
    <col min="7942" max="7942" width="20" style="1" customWidth="1"/>
    <col min="7943" max="7943" width="25.140625" style="1" customWidth="1"/>
    <col min="7944" max="7944" width="4.42578125" style="1" customWidth="1"/>
    <col min="7945" max="8192" width="11.42578125" style="1"/>
    <col min="8193" max="8193" width="20.28515625" style="1" customWidth="1"/>
    <col min="8194" max="8194" width="7.28515625" style="1" customWidth="1"/>
    <col min="8195" max="8195" width="51.42578125" style="1" customWidth="1"/>
    <col min="8196" max="8196" width="23.42578125" style="1" customWidth="1"/>
    <col min="8197" max="8197" width="19.42578125" style="1" customWidth="1"/>
    <col min="8198" max="8198" width="20" style="1" customWidth="1"/>
    <col min="8199" max="8199" width="25.140625" style="1" customWidth="1"/>
    <col min="8200" max="8200" width="4.42578125" style="1" customWidth="1"/>
    <col min="8201" max="8448" width="11.42578125" style="1"/>
    <col min="8449" max="8449" width="20.28515625" style="1" customWidth="1"/>
    <col min="8450" max="8450" width="7.28515625" style="1" customWidth="1"/>
    <col min="8451" max="8451" width="51.42578125" style="1" customWidth="1"/>
    <col min="8452" max="8452" width="23.42578125" style="1" customWidth="1"/>
    <col min="8453" max="8453" width="19.42578125" style="1" customWidth="1"/>
    <col min="8454" max="8454" width="20" style="1" customWidth="1"/>
    <col min="8455" max="8455" width="25.140625" style="1" customWidth="1"/>
    <col min="8456" max="8456" width="4.42578125" style="1" customWidth="1"/>
    <col min="8457" max="8704" width="11.42578125" style="1"/>
    <col min="8705" max="8705" width="20.28515625" style="1" customWidth="1"/>
    <col min="8706" max="8706" width="7.28515625" style="1" customWidth="1"/>
    <col min="8707" max="8707" width="51.42578125" style="1" customWidth="1"/>
    <col min="8708" max="8708" width="23.42578125" style="1" customWidth="1"/>
    <col min="8709" max="8709" width="19.42578125" style="1" customWidth="1"/>
    <col min="8710" max="8710" width="20" style="1" customWidth="1"/>
    <col min="8711" max="8711" width="25.140625" style="1" customWidth="1"/>
    <col min="8712" max="8712" width="4.42578125" style="1" customWidth="1"/>
    <col min="8713" max="8960" width="11.42578125" style="1"/>
    <col min="8961" max="8961" width="20.28515625" style="1" customWidth="1"/>
    <col min="8962" max="8962" width="7.28515625" style="1" customWidth="1"/>
    <col min="8963" max="8963" width="51.42578125" style="1" customWidth="1"/>
    <col min="8964" max="8964" width="23.42578125" style="1" customWidth="1"/>
    <col min="8965" max="8965" width="19.42578125" style="1" customWidth="1"/>
    <col min="8966" max="8966" width="20" style="1" customWidth="1"/>
    <col min="8967" max="8967" width="25.140625" style="1" customWidth="1"/>
    <col min="8968" max="8968" width="4.42578125" style="1" customWidth="1"/>
    <col min="8969" max="9216" width="11.42578125" style="1"/>
    <col min="9217" max="9217" width="20.28515625" style="1" customWidth="1"/>
    <col min="9218" max="9218" width="7.28515625" style="1" customWidth="1"/>
    <col min="9219" max="9219" width="51.42578125" style="1" customWidth="1"/>
    <col min="9220" max="9220" width="23.42578125" style="1" customWidth="1"/>
    <col min="9221" max="9221" width="19.42578125" style="1" customWidth="1"/>
    <col min="9222" max="9222" width="20" style="1" customWidth="1"/>
    <col min="9223" max="9223" width="25.140625" style="1" customWidth="1"/>
    <col min="9224" max="9224" width="4.42578125" style="1" customWidth="1"/>
    <col min="9225" max="9472" width="11.42578125" style="1"/>
    <col min="9473" max="9473" width="20.28515625" style="1" customWidth="1"/>
    <col min="9474" max="9474" width="7.28515625" style="1" customWidth="1"/>
    <col min="9475" max="9475" width="51.42578125" style="1" customWidth="1"/>
    <col min="9476" max="9476" width="23.42578125" style="1" customWidth="1"/>
    <col min="9477" max="9477" width="19.42578125" style="1" customWidth="1"/>
    <col min="9478" max="9478" width="20" style="1" customWidth="1"/>
    <col min="9479" max="9479" width="25.140625" style="1" customWidth="1"/>
    <col min="9480" max="9480" width="4.42578125" style="1" customWidth="1"/>
    <col min="9481" max="9728" width="11.42578125" style="1"/>
    <col min="9729" max="9729" width="20.28515625" style="1" customWidth="1"/>
    <col min="9730" max="9730" width="7.28515625" style="1" customWidth="1"/>
    <col min="9731" max="9731" width="51.42578125" style="1" customWidth="1"/>
    <col min="9732" max="9732" width="23.42578125" style="1" customWidth="1"/>
    <col min="9733" max="9733" width="19.42578125" style="1" customWidth="1"/>
    <col min="9734" max="9734" width="20" style="1" customWidth="1"/>
    <col min="9735" max="9735" width="25.140625" style="1" customWidth="1"/>
    <col min="9736" max="9736" width="4.42578125" style="1" customWidth="1"/>
    <col min="9737" max="9984" width="11.42578125" style="1"/>
    <col min="9985" max="9985" width="20.28515625" style="1" customWidth="1"/>
    <col min="9986" max="9986" width="7.28515625" style="1" customWidth="1"/>
    <col min="9987" max="9987" width="51.42578125" style="1" customWidth="1"/>
    <col min="9988" max="9988" width="23.42578125" style="1" customWidth="1"/>
    <col min="9989" max="9989" width="19.42578125" style="1" customWidth="1"/>
    <col min="9990" max="9990" width="20" style="1" customWidth="1"/>
    <col min="9991" max="9991" width="25.140625" style="1" customWidth="1"/>
    <col min="9992" max="9992" width="4.42578125" style="1" customWidth="1"/>
    <col min="9993" max="10240" width="11.42578125" style="1"/>
    <col min="10241" max="10241" width="20.28515625" style="1" customWidth="1"/>
    <col min="10242" max="10242" width="7.28515625" style="1" customWidth="1"/>
    <col min="10243" max="10243" width="51.42578125" style="1" customWidth="1"/>
    <col min="10244" max="10244" width="23.42578125" style="1" customWidth="1"/>
    <col min="10245" max="10245" width="19.42578125" style="1" customWidth="1"/>
    <col min="10246" max="10246" width="20" style="1" customWidth="1"/>
    <col min="10247" max="10247" width="25.140625" style="1" customWidth="1"/>
    <col min="10248" max="10248" width="4.42578125" style="1" customWidth="1"/>
    <col min="10249" max="10496" width="11.42578125" style="1"/>
    <col min="10497" max="10497" width="20.28515625" style="1" customWidth="1"/>
    <col min="10498" max="10498" width="7.28515625" style="1" customWidth="1"/>
    <col min="10499" max="10499" width="51.42578125" style="1" customWidth="1"/>
    <col min="10500" max="10500" width="23.42578125" style="1" customWidth="1"/>
    <col min="10501" max="10501" width="19.42578125" style="1" customWidth="1"/>
    <col min="10502" max="10502" width="20" style="1" customWidth="1"/>
    <col min="10503" max="10503" width="25.140625" style="1" customWidth="1"/>
    <col min="10504" max="10504" width="4.42578125" style="1" customWidth="1"/>
    <col min="10505" max="10752" width="11.42578125" style="1"/>
    <col min="10753" max="10753" width="20.28515625" style="1" customWidth="1"/>
    <col min="10754" max="10754" width="7.28515625" style="1" customWidth="1"/>
    <col min="10755" max="10755" width="51.42578125" style="1" customWidth="1"/>
    <col min="10756" max="10756" width="23.42578125" style="1" customWidth="1"/>
    <col min="10757" max="10757" width="19.42578125" style="1" customWidth="1"/>
    <col min="10758" max="10758" width="20" style="1" customWidth="1"/>
    <col min="10759" max="10759" width="25.140625" style="1" customWidth="1"/>
    <col min="10760" max="10760" width="4.42578125" style="1" customWidth="1"/>
    <col min="10761" max="11008" width="11.42578125" style="1"/>
    <col min="11009" max="11009" width="20.28515625" style="1" customWidth="1"/>
    <col min="11010" max="11010" width="7.28515625" style="1" customWidth="1"/>
    <col min="11011" max="11011" width="51.42578125" style="1" customWidth="1"/>
    <col min="11012" max="11012" width="23.42578125" style="1" customWidth="1"/>
    <col min="11013" max="11013" width="19.42578125" style="1" customWidth="1"/>
    <col min="11014" max="11014" width="20" style="1" customWidth="1"/>
    <col min="11015" max="11015" width="25.140625" style="1" customWidth="1"/>
    <col min="11016" max="11016" width="4.42578125" style="1" customWidth="1"/>
    <col min="11017" max="11264" width="11.42578125" style="1"/>
    <col min="11265" max="11265" width="20.28515625" style="1" customWidth="1"/>
    <col min="11266" max="11266" width="7.28515625" style="1" customWidth="1"/>
    <col min="11267" max="11267" width="51.42578125" style="1" customWidth="1"/>
    <col min="11268" max="11268" width="23.42578125" style="1" customWidth="1"/>
    <col min="11269" max="11269" width="19.42578125" style="1" customWidth="1"/>
    <col min="11270" max="11270" width="20" style="1" customWidth="1"/>
    <col min="11271" max="11271" width="25.140625" style="1" customWidth="1"/>
    <col min="11272" max="11272" width="4.42578125" style="1" customWidth="1"/>
    <col min="11273" max="11520" width="11.42578125" style="1"/>
    <col min="11521" max="11521" width="20.28515625" style="1" customWidth="1"/>
    <col min="11522" max="11522" width="7.28515625" style="1" customWidth="1"/>
    <col min="11523" max="11523" width="51.42578125" style="1" customWidth="1"/>
    <col min="11524" max="11524" width="23.42578125" style="1" customWidth="1"/>
    <col min="11525" max="11525" width="19.42578125" style="1" customWidth="1"/>
    <col min="11526" max="11526" width="20" style="1" customWidth="1"/>
    <col min="11527" max="11527" width="25.140625" style="1" customWidth="1"/>
    <col min="11528" max="11528" width="4.42578125" style="1" customWidth="1"/>
    <col min="11529" max="11776" width="11.42578125" style="1"/>
    <col min="11777" max="11777" width="20.28515625" style="1" customWidth="1"/>
    <col min="11778" max="11778" width="7.28515625" style="1" customWidth="1"/>
    <col min="11779" max="11779" width="51.42578125" style="1" customWidth="1"/>
    <col min="11780" max="11780" width="23.42578125" style="1" customWidth="1"/>
    <col min="11781" max="11781" width="19.42578125" style="1" customWidth="1"/>
    <col min="11782" max="11782" width="20" style="1" customWidth="1"/>
    <col min="11783" max="11783" width="25.140625" style="1" customWidth="1"/>
    <col min="11784" max="11784" width="4.42578125" style="1" customWidth="1"/>
    <col min="11785" max="12032" width="11.42578125" style="1"/>
    <col min="12033" max="12033" width="20.28515625" style="1" customWidth="1"/>
    <col min="12034" max="12034" width="7.28515625" style="1" customWidth="1"/>
    <col min="12035" max="12035" width="51.42578125" style="1" customWidth="1"/>
    <col min="12036" max="12036" width="23.42578125" style="1" customWidth="1"/>
    <col min="12037" max="12037" width="19.42578125" style="1" customWidth="1"/>
    <col min="12038" max="12038" width="20" style="1" customWidth="1"/>
    <col min="12039" max="12039" width="25.140625" style="1" customWidth="1"/>
    <col min="12040" max="12040" width="4.42578125" style="1" customWidth="1"/>
    <col min="12041" max="12288" width="11.42578125" style="1"/>
    <col min="12289" max="12289" width="20.28515625" style="1" customWidth="1"/>
    <col min="12290" max="12290" width="7.28515625" style="1" customWidth="1"/>
    <col min="12291" max="12291" width="51.42578125" style="1" customWidth="1"/>
    <col min="12292" max="12292" width="23.42578125" style="1" customWidth="1"/>
    <col min="12293" max="12293" width="19.42578125" style="1" customWidth="1"/>
    <col min="12294" max="12294" width="20" style="1" customWidth="1"/>
    <col min="12295" max="12295" width="25.140625" style="1" customWidth="1"/>
    <col min="12296" max="12296" width="4.42578125" style="1" customWidth="1"/>
    <col min="12297" max="12544" width="11.42578125" style="1"/>
    <col min="12545" max="12545" width="20.28515625" style="1" customWidth="1"/>
    <col min="12546" max="12546" width="7.28515625" style="1" customWidth="1"/>
    <col min="12547" max="12547" width="51.42578125" style="1" customWidth="1"/>
    <col min="12548" max="12548" width="23.42578125" style="1" customWidth="1"/>
    <col min="12549" max="12549" width="19.42578125" style="1" customWidth="1"/>
    <col min="12550" max="12550" width="20" style="1" customWidth="1"/>
    <col min="12551" max="12551" width="25.140625" style="1" customWidth="1"/>
    <col min="12552" max="12552" width="4.42578125" style="1" customWidth="1"/>
    <col min="12553" max="12800" width="11.42578125" style="1"/>
    <col min="12801" max="12801" width="20.28515625" style="1" customWidth="1"/>
    <col min="12802" max="12802" width="7.28515625" style="1" customWidth="1"/>
    <col min="12803" max="12803" width="51.42578125" style="1" customWidth="1"/>
    <col min="12804" max="12804" width="23.42578125" style="1" customWidth="1"/>
    <col min="12805" max="12805" width="19.42578125" style="1" customWidth="1"/>
    <col min="12806" max="12806" width="20" style="1" customWidth="1"/>
    <col min="12807" max="12807" width="25.140625" style="1" customWidth="1"/>
    <col min="12808" max="12808" width="4.42578125" style="1" customWidth="1"/>
    <col min="12809" max="13056" width="11.42578125" style="1"/>
    <col min="13057" max="13057" width="20.28515625" style="1" customWidth="1"/>
    <col min="13058" max="13058" width="7.28515625" style="1" customWidth="1"/>
    <col min="13059" max="13059" width="51.42578125" style="1" customWidth="1"/>
    <col min="13060" max="13060" width="23.42578125" style="1" customWidth="1"/>
    <col min="13061" max="13061" width="19.42578125" style="1" customWidth="1"/>
    <col min="13062" max="13062" width="20" style="1" customWidth="1"/>
    <col min="13063" max="13063" width="25.140625" style="1" customWidth="1"/>
    <col min="13064" max="13064" width="4.42578125" style="1" customWidth="1"/>
    <col min="13065" max="13312" width="11.42578125" style="1"/>
    <col min="13313" max="13313" width="20.28515625" style="1" customWidth="1"/>
    <col min="13314" max="13314" width="7.28515625" style="1" customWidth="1"/>
    <col min="13315" max="13315" width="51.42578125" style="1" customWidth="1"/>
    <col min="13316" max="13316" width="23.42578125" style="1" customWidth="1"/>
    <col min="13317" max="13317" width="19.42578125" style="1" customWidth="1"/>
    <col min="13318" max="13318" width="20" style="1" customWidth="1"/>
    <col min="13319" max="13319" width="25.140625" style="1" customWidth="1"/>
    <col min="13320" max="13320" width="4.42578125" style="1" customWidth="1"/>
    <col min="13321" max="13568" width="11.42578125" style="1"/>
    <col min="13569" max="13569" width="20.28515625" style="1" customWidth="1"/>
    <col min="13570" max="13570" width="7.28515625" style="1" customWidth="1"/>
    <col min="13571" max="13571" width="51.42578125" style="1" customWidth="1"/>
    <col min="13572" max="13572" width="23.42578125" style="1" customWidth="1"/>
    <col min="13573" max="13573" width="19.42578125" style="1" customWidth="1"/>
    <col min="13574" max="13574" width="20" style="1" customWidth="1"/>
    <col min="13575" max="13575" width="25.140625" style="1" customWidth="1"/>
    <col min="13576" max="13576" width="4.42578125" style="1" customWidth="1"/>
    <col min="13577" max="13824" width="11.42578125" style="1"/>
    <col min="13825" max="13825" width="20.28515625" style="1" customWidth="1"/>
    <col min="13826" max="13826" width="7.28515625" style="1" customWidth="1"/>
    <col min="13827" max="13827" width="51.42578125" style="1" customWidth="1"/>
    <col min="13828" max="13828" width="23.42578125" style="1" customWidth="1"/>
    <col min="13829" max="13829" width="19.42578125" style="1" customWidth="1"/>
    <col min="13830" max="13830" width="20" style="1" customWidth="1"/>
    <col min="13831" max="13831" width="25.140625" style="1" customWidth="1"/>
    <col min="13832" max="13832" width="4.42578125" style="1" customWidth="1"/>
    <col min="13833" max="14080" width="11.42578125" style="1"/>
    <col min="14081" max="14081" width="20.28515625" style="1" customWidth="1"/>
    <col min="14082" max="14082" width="7.28515625" style="1" customWidth="1"/>
    <col min="14083" max="14083" width="51.42578125" style="1" customWidth="1"/>
    <col min="14084" max="14084" width="23.42578125" style="1" customWidth="1"/>
    <col min="14085" max="14085" width="19.42578125" style="1" customWidth="1"/>
    <col min="14086" max="14086" width="20" style="1" customWidth="1"/>
    <col min="14087" max="14087" width="25.140625" style="1" customWidth="1"/>
    <col min="14088" max="14088" width="4.42578125" style="1" customWidth="1"/>
    <col min="14089" max="14336" width="11.42578125" style="1"/>
    <col min="14337" max="14337" width="20.28515625" style="1" customWidth="1"/>
    <col min="14338" max="14338" width="7.28515625" style="1" customWidth="1"/>
    <col min="14339" max="14339" width="51.42578125" style="1" customWidth="1"/>
    <col min="14340" max="14340" width="23.42578125" style="1" customWidth="1"/>
    <col min="14341" max="14341" width="19.42578125" style="1" customWidth="1"/>
    <col min="14342" max="14342" width="20" style="1" customWidth="1"/>
    <col min="14343" max="14343" width="25.140625" style="1" customWidth="1"/>
    <col min="14344" max="14344" width="4.42578125" style="1" customWidth="1"/>
    <col min="14345" max="14592" width="11.42578125" style="1"/>
    <col min="14593" max="14593" width="20.28515625" style="1" customWidth="1"/>
    <col min="14594" max="14594" width="7.28515625" style="1" customWidth="1"/>
    <col min="14595" max="14595" width="51.42578125" style="1" customWidth="1"/>
    <col min="14596" max="14596" width="23.42578125" style="1" customWidth="1"/>
    <col min="14597" max="14597" width="19.42578125" style="1" customWidth="1"/>
    <col min="14598" max="14598" width="20" style="1" customWidth="1"/>
    <col min="14599" max="14599" width="25.140625" style="1" customWidth="1"/>
    <col min="14600" max="14600" width="4.42578125" style="1" customWidth="1"/>
    <col min="14601" max="14848" width="11.42578125" style="1"/>
    <col min="14849" max="14849" width="20.28515625" style="1" customWidth="1"/>
    <col min="14850" max="14850" width="7.28515625" style="1" customWidth="1"/>
    <col min="14851" max="14851" width="51.42578125" style="1" customWidth="1"/>
    <col min="14852" max="14852" width="23.42578125" style="1" customWidth="1"/>
    <col min="14853" max="14853" width="19.42578125" style="1" customWidth="1"/>
    <col min="14854" max="14854" width="20" style="1" customWidth="1"/>
    <col min="14855" max="14855" width="25.140625" style="1" customWidth="1"/>
    <col min="14856" max="14856" width="4.42578125" style="1" customWidth="1"/>
    <col min="14857" max="15104" width="11.42578125" style="1"/>
    <col min="15105" max="15105" width="20.28515625" style="1" customWidth="1"/>
    <col min="15106" max="15106" width="7.28515625" style="1" customWidth="1"/>
    <col min="15107" max="15107" width="51.42578125" style="1" customWidth="1"/>
    <col min="15108" max="15108" width="23.42578125" style="1" customWidth="1"/>
    <col min="15109" max="15109" width="19.42578125" style="1" customWidth="1"/>
    <col min="15110" max="15110" width="20" style="1" customWidth="1"/>
    <col min="15111" max="15111" width="25.140625" style="1" customWidth="1"/>
    <col min="15112" max="15112" width="4.42578125" style="1" customWidth="1"/>
    <col min="15113" max="15360" width="11.42578125" style="1"/>
    <col min="15361" max="15361" width="20.28515625" style="1" customWidth="1"/>
    <col min="15362" max="15362" width="7.28515625" style="1" customWidth="1"/>
    <col min="15363" max="15363" width="51.42578125" style="1" customWidth="1"/>
    <col min="15364" max="15364" width="23.42578125" style="1" customWidth="1"/>
    <col min="15365" max="15365" width="19.42578125" style="1" customWidth="1"/>
    <col min="15366" max="15366" width="20" style="1" customWidth="1"/>
    <col min="15367" max="15367" width="25.140625" style="1" customWidth="1"/>
    <col min="15368" max="15368" width="4.42578125" style="1" customWidth="1"/>
    <col min="15369" max="15616" width="11.42578125" style="1"/>
    <col min="15617" max="15617" width="20.28515625" style="1" customWidth="1"/>
    <col min="15618" max="15618" width="7.28515625" style="1" customWidth="1"/>
    <col min="15619" max="15619" width="51.42578125" style="1" customWidth="1"/>
    <col min="15620" max="15620" width="23.42578125" style="1" customWidth="1"/>
    <col min="15621" max="15621" width="19.42578125" style="1" customWidth="1"/>
    <col min="15622" max="15622" width="20" style="1" customWidth="1"/>
    <col min="15623" max="15623" width="25.140625" style="1" customWidth="1"/>
    <col min="15624" max="15624" width="4.42578125" style="1" customWidth="1"/>
    <col min="15625" max="15872" width="11.42578125" style="1"/>
    <col min="15873" max="15873" width="20.28515625" style="1" customWidth="1"/>
    <col min="15874" max="15874" width="7.28515625" style="1" customWidth="1"/>
    <col min="15875" max="15875" width="51.42578125" style="1" customWidth="1"/>
    <col min="15876" max="15876" width="23.42578125" style="1" customWidth="1"/>
    <col min="15877" max="15877" width="19.42578125" style="1" customWidth="1"/>
    <col min="15878" max="15878" width="20" style="1" customWidth="1"/>
    <col min="15879" max="15879" width="25.140625" style="1" customWidth="1"/>
    <col min="15880" max="15880" width="4.42578125" style="1" customWidth="1"/>
    <col min="15881" max="16128" width="11.42578125" style="1"/>
    <col min="16129" max="16129" width="20.28515625" style="1" customWidth="1"/>
    <col min="16130" max="16130" width="7.28515625" style="1" customWidth="1"/>
    <col min="16131" max="16131" width="51.42578125" style="1" customWidth="1"/>
    <col min="16132" max="16132" width="23.42578125" style="1" customWidth="1"/>
    <col min="16133" max="16133" width="19.42578125" style="1" customWidth="1"/>
    <col min="16134" max="16134" width="20" style="1" customWidth="1"/>
    <col min="16135" max="16135" width="25.140625" style="1" customWidth="1"/>
    <col min="16136" max="16136" width="4.42578125" style="1" customWidth="1"/>
    <col min="16137" max="16384" width="11.42578125" style="1"/>
  </cols>
  <sheetData>
    <row r="1" spans="1:7" x14ac:dyDescent="0.25">
      <c r="A1" s="416" t="s">
        <v>1</v>
      </c>
      <c r="B1" s="417"/>
      <c r="C1" s="417"/>
      <c r="D1" s="417"/>
      <c r="E1" s="417"/>
      <c r="F1" s="417"/>
      <c r="G1" s="418"/>
    </row>
    <row r="2" spans="1:7" x14ac:dyDescent="0.25">
      <c r="A2" s="419" t="s">
        <v>2</v>
      </c>
      <c r="B2" s="420"/>
      <c r="C2" s="420"/>
      <c r="D2" s="420"/>
      <c r="E2" s="420"/>
      <c r="F2" s="420"/>
      <c r="G2" s="421"/>
    </row>
    <row r="3" spans="1:7" x14ac:dyDescent="0.25">
      <c r="A3" s="2"/>
      <c r="G3" s="5"/>
    </row>
    <row r="4" spans="1:7" ht="12.75" customHeight="1" x14ac:dyDescent="0.25">
      <c r="A4" s="6" t="s">
        <v>0</v>
      </c>
      <c r="G4" s="5"/>
    </row>
    <row r="5" spans="1:7" ht="11.25" hidden="1" customHeight="1" x14ac:dyDescent="0.25">
      <c r="A5" s="2"/>
      <c r="G5" s="7"/>
    </row>
    <row r="6" spans="1:7" x14ac:dyDescent="0.25">
      <c r="A6" s="2" t="s">
        <v>3</v>
      </c>
      <c r="C6" s="1" t="s">
        <v>4</v>
      </c>
      <c r="E6" s="3" t="s">
        <v>5</v>
      </c>
      <c r="F6" s="3" t="s">
        <v>225</v>
      </c>
      <c r="G6" s="5" t="s">
        <v>6</v>
      </c>
    </row>
    <row r="7" spans="1:7" ht="5.25" customHeight="1" thickBot="1" x14ac:dyDescent="0.3">
      <c r="A7" s="2"/>
      <c r="D7" s="1"/>
      <c r="E7" s="8"/>
      <c r="F7" s="1"/>
      <c r="G7" s="9"/>
    </row>
    <row r="8" spans="1:7" ht="57.75" customHeight="1" thickBot="1" x14ac:dyDescent="0.3">
      <c r="A8" s="10" t="s">
        <v>7</v>
      </c>
      <c r="B8" s="11"/>
      <c r="C8" s="226" t="s">
        <v>8</v>
      </c>
      <c r="D8" s="225" t="s">
        <v>9</v>
      </c>
      <c r="E8" s="227" t="s">
        <v>10</v>
      </c>
      <c r="F8" s="12" t="s">
        <v>11</v>
      </c>
      <c r="G8" s="225" t="s">
        <v>12</v>
      </c>
    </row>
    <row r="9" spans="1:7" ht="16.5" thickBot="1" x14ac:dyDescent="0.3">
      <c r="A9" s="15" t="s">
        <v>13</v>
      </c>
      <c r="B9" s="16"/>
      <c r="C9" s="17" t="s">
        <v>14</v>
      </c>
      <c r="D9" s="18">
        <f>+D10+D53+D78</f>
        <v>876485924.58999991</v>
      </c>
      <c r="E9" s="19">
        <f>+E10+E53+E78</f>
        <v>0</v>
      </c>
      <c r="F9" s="18">
        <f>+D9-E9</f>
        <v>876485924.58999991</v>
      </c>
      <c r="G9" s="20">
        <f>+G10+G53+G78</f>
        <v>128035053</v>
      </c>
    </row>
    <row r="10" spans="1:7" ht="15.75" x14ac:dyDescent="0.25">
      <c r="A10" s="21">
        <v>1</v>
      </c>
      <c r="B10" s="22"/>
      <c r="C10" s="22" t="s">
        <v>15</v>
      </c>
      <c r="D10" s="23">
        <f>+D11</f>
        <v>423405755.25999999</v>
      </c>
      <c r="E10" s="24">
        <f>+E11</f>
        <v>0</v>
      </c>
      <c r="F10" s="23">
        <f>+D10-E10</f>
        <v>423405755.25999999</v>
      </c>
      <c r="G10" s="25">
        <f>+G11</f>
        <v>110781966</v>
      </c>
    </row>
    <row r="11" spans="1:7" ht="15.75" x14ac:dyDescent="0.25">
      <c r="A11" s="26">
        <v>10</v>
      </c>
      <c r="B11" s="27"/>
      <c r="C11" s="27" t="s">
        <v>15</v>
      </c>
      <c r="D11" s="28">
        <f>+D12+D30+D33</f>
        <v>423405755.25999999</v>
      </c>
      <c r="E11" s="24">
        <f>+E12+E30+E33</f>
        <v>0</v>
      </c>
      <c r="F11" s="28">
        <f>+D11-E11</f>
        <v>423405755.25999999</v>
      </c>
      <c r="G11" s="29">
        <f>+G12+G30+G33</f>
        <v>110781966</v>
      </c>
    </row>
    <row r="12" spans="1:7" ht="18" customHeight="1" x14ac:dyDescent="0.25">
      <c r="A12" s="26">
        <v>101</v>
      </c>
      <c r="B12" s="27"/>
      <c r="C12" s="27" t="s">
        <v>16</v>
      </c>
      <c r="D12" s="28">
        <f>+D13+D17+D20+D27</f>
        <v>127151670</v>
      </c>
      <c r="E12" s="24">
        <f>+E13+E17+E20+E27</f>
        <v>0</v>
      </c>
      <c r="F12" s="28">
        <f>+D12-E12</f>
        <v>127151670</v>
      </c>
      <c r="G12" s="29">
        <f>+G13+G17+G20+G27</f>
        <v>110781966</v>
      </c>
    </row>
    <row r="13" spans="1:7" ht="15.75" x14ac:dyDescent="0.25">
      <c r="A13" s="26">
        <v>1011</v>
      </c>
      <c r="B13" s="27"/>
      <c r="C13" s="27" t="s">
        <v>17</v>
      </c>
      <c r="D13" s="28">
        <f>+D16+D14+D15</f>
        <v>117781094</v>
      </c>
      <c r="E13" s="24">
        <f>+E16+E15+E14</f>
        <v>0</v>
      </c>
      <c r="F13" s="28">
        <f>+D13-E13</f>
        <v>117781094</v>
      </c>
      <c r="G13" s="29">
        <f>+G16+G14+G15</f>
        <v>110781966</v>
      </c>
    </row>
    <row r="14" spans="1:7" ht="15.75" x14ac:dyDescent="0.25">
      <c r="A14" s="26">
        <v>10111</v>
      </c>
      <c r="B14" s="27">
        <v>20</v>
      </c>
      <c r="C14" s="27" t="s">
        <v>18</v>
      </c>
      <c r="D14" s="28">
        <v>117156959</v>
      </c>
      <c r="E14" s="24">
        <v>0</v>
      </c>
      <c r="F14" s="28">
        <f t="shared" ref="F14:F43" si="0">+D14-E14</f>
        <v>117156959</v>
      </c>
      <c r="G14" s="29">
        <v>110781966</v>
      </c>
    </row>
    <row r="15" spans="1:7" ht="15.75" x14ac:dyDescent="0.25">
      <c r="A15" s="26">
        <v>10112</v>
      </c>
      <c r="B15" s="27">
        <v>20</v>
      </c>
      <c r="C15" s="27" t="s">
        <v>19</v>
      </c>
      <c r="D15" s="28">
        <v>586450</v>
      </c>
      <c r="E15" s="24">
        <v>0</v>
      </c>
      <c r="F15" s="28">
        <f t="shared" si="0"/>
        <v>586450</v>
      </c>
      <c r="G15" s="29">
        <v>0</v>
      </c>
    </row>
    <row r="16" spans="1:7" ht="15.75" x14ac:dyDescent="0.25">
      <c r="A16" s="26">
        <v>10114</v>
      </c>
      <c r="B16" s="27">
        <v>20</v>
      </c>
      <c r="C16" s="27" t="s">
        <v>20</v>
      </c>
      <c r="D16" s="28">
        <v>37685</v>
      </c>
      <c r="E16" s="24">
        <v>0</v>
      </c>
      <c r="F16" s="28">
        <f t="shared" si="0"/>
        <v>37685</v>
      </c>
      <c r="G16" s="29">
        <v>0</v>
      </c>
    </row>
    <row r="17" spans="1:7" ht="15.75" x14ac:dyDescent="0.25">
      <c r="A17" s="26">
        <v>1014</v>
      </c>
      <c r="B17" s="27"/>
      <c r="C17" s="27" t="s">
        <v>21</v>
      </c>
      <c r="D17" s="28">
        <f>+D18+D19</f>
        <v>1141936</v>
      </c>
      <c r="E17" s="24">
        <f>+E18+E19</f>
        <v>0</v>
      </c>
      <c r="F17" s="28">
        <f>+D17-E17</f>
        <v>1141936</v>
      </c>
      <c r="G17" s="29">
        <f>+G18+G19</f>
        <v>0</v>
      </c>
    </row>
    <row r="18" spans="1:7" ht="15.75" x14ac:dyDescent="0.25">
      <c r="A18" s="26">
        <v>10141</v>
      </c>
      <c r="B18" s="27">
        <v>20</v>
      </c>
      <c r="C18" s="27" t="s">
        <v>22</v>
      </c>
      <c r="D18" s="28">
        <v>175655</v>
      </c>
      <c r="E18" s="24">
        <v>0</v>
      </c>
      <c r="F18" s="28">
        <f t="shared" si="0"/>
        <v>175655</v>
      </c>
      <c r="G18" s="29">
        <v>0</v>
      </c>
    </row>
    <row r="19" spans="1:7" ht="15.75" x14ac:dyDescent="0.25">
      <c r="A19" s="26">
        <v>10142</v>
      </c>
      <c r="B19" s="27">
        <v>20</v>
      </c>
      <c r="C19" s="27" t="s">
        <v>23</v>
      </c>
      <c r="D19" s="28">
        <v>966281</v>
      </c>
      <c r="E19" s="24">
        <v>0</v>
      </c>
      <c r="F19" s="28">
        <f t="shared" si="0"/>
        <v>966281</v>
      </c>
      <c r="G19" s="29">
        <v>0</v>
      </c>
    </row>
    <row r="20" spans="1:7" ht="14.25" customHeight="1" x14ac:dyDescent="0.25">
      <c r="A20" s="26">
        <v>1015</v>
      </c>
      <c r="B20" s="27"/>
      <c r="C20" s="27" t="s">
        <v>24</v>
      </c>
      <c r="D20" s="28">
        <f>+D21+D22+D23+D24+D25+D26</f>
        <v>8049620</v>
      </c>
      <c r="E20" s="24">
        <f>+E21+E22+E23+E24+E25+E26</f>
        <v>0</v>
      </c>
      <c r="F20" s="28">
        <f>+D20-E20</f>
        <v>8049620</v>
      </c>
      <c r="G20" s="29">
        <f>+G21+G22+G23+G24+G25+G26</f>
        <v>0</v>
      </c>
    </row>
    <row r="21" spans="1:7" ht="15.75" x14ac:dyDescent="0.25">
      <c r="A21" s="26">
        <v>10152</v>
      </c>
      <c r="B21" s="27">
        <v>20</v>
      </c>
      <c r="C21" s="27" t="s">
        <v>25</v>
      </c>
      <c r="D21" s="28">
        <v>84593</v>
      </c>
      <c r="E21" s="24">
        <v>0</v>
      </c>
      <c r="F21" s="28">
        <f t="shared" si="0"/>
        <v>84593</v>
      </c>
      <c r="G21" s="29">
        <v>0</v>
      </c>
    </row>
    <row r="22" spans="1:7" ht="15.75" x14ac:dyDescent="0.25">
      <c r="A22" s="26">
        <v>10155</v>
      </c>
      <c r="B22" s="27">
        <v>20</v>
      </c>
      <c r="C22" s="27" t="s">
        <v>26</v>
      </c>
      <c r="D22" s="28">
        <v>60941</v>
      </c>
      <c r="E22" s="24">
        <v>0</v>
      </c>
      <c r="F22" s="28">
        <f t="shared" si="0"/>
        <v>60941</v>
      </c>
      <c r="G22" s="29">
        <v>0</v>
      </c>
    </row>
    <row r="23" spans="1:7" ht="15.75" x14ac:dyDescent="0.25">
      <c r="A23" s="26">
        <v>101512</v>
      </c>
      <c r="B23" s="27">
        <v>20</v>
      </c>
      <c r="C23" s="27" t="s">
        <v>27</v>
      </c>
      <c r="D23" s="28">
        <v>644</v>
      </c>
      <c r="E23" s="24">
        <v>0</v>
      </c>
      <c r="F23" s="28">
        <f t="shared" si="0"/>
        <v>644</v>
      </c>
      <c r="G23" s="29">
        <v>0</v>
      </c>
    </row>
    <row r="24" spans="1:7" ht="15.75" x14ac:dyDescent="0.25">
      <c r="A24" s="26">
        <v>101515</v>
      </c>
      <c r="B24" s="27">
        <v>20</v>
      </c>
      <c r="C24" s="27" t="s">
        <v>28</v>
      </c>
      <c r="D24" s="28">
        <v>514122</v>
      </c>
      <c r="E24" s="24">
        <v>0</v>
      </c>
      <c r="F24" s="28">
        <f t="shared" si="0"/>
        <v>514122</v>
      </c>
      <c r="G24" s="29">
        <v>0</v>
      </c>
    </row>
    <row r="25" spans="1:7" ht="15.75" x14ac:dyDescent="0.25">
      <c r="A25" s="26">
        <v>101516</v>
      </c>
      <c r="B25" s="27">
        <v>20</v>
      </c>
      <c r="C25" s="27" t="s">
        <v>29</v>
      </c>
      <c r="D25" s="28">
        <v>7264587</v>
      </c>
      <c r="E25" s="24">
        <v>0</v>
      </c>
      <c r="F25" s="28">
        <f t="shared" si="0"/>
        <v>7264587</v>
      </c>
      <c r="G25" s="29">
        <v>0</v>
      </c>
    </row>
    <row r="26" spans="1:7" ht="15.75" x14ac:dyDescent="0.25">
      <c r="A26" s="26">
        <v>101592</v>
      </c>
      <c r="B26" s="27">
        <v>20</v>
      </c>
      <c r="C26" s="27" t="s">
        <v>30</v>
      </c>
      <c r="D26" s="28">
        <v>124733</v>
      </c>
      <c r="E26" s="24">
        <v>0</v>
      </c>
      <c r="F26" s="28">
        <f t="shared" si="0"/>
        <v>124733</v>
      </c>
      <c r="G26" s="29">
        <v>0</v>
      </c>
    </row>
    <row r="27" spans="1:7" ht="30.75" customHeight="1" x14ac:dyDescent="0.25">
      <c r="A27" s="26">
        <v>1019</v>
      </c>
      <c r="B27" s="27"/>
      <c r="C27" s="30" t="s">
        <v>31</v>
      </c>
      <c r="D27" s="28">
        <f>+D29+D28</f>
        <v>179020</v>
      </c>
      <c r="E27" s="24">
        <f>+E29+E28</f>
        <v>0</v>
      </c>
      <c r="F27" s="28">
        <f>+D27-E27</f>
        <v>179020</v>
      </c>
      <c r="G27" s="29">
        <f>+G29+G28</f>
        <v>0</v>
      </c>
    </row>
    <row r="28" spans="1:7" ht="24.75" customHeight="1" x14ac:dyDescent="0.25">
      <c r="A28" s="26">
        <v>10191</v>
      </c>
      <c r="B28" s="27">
        <v>20</v>
      </c>
      <c r="C28" s="27" t="s">
        <v>32</v>
      </c>
      <c r="D28" s="28">
        <v>47487</v>
      </c>
      <c r="E28" s="24">
        <v>0</v>
      </c>
      <c r="F28" s="28">
        <f>+D28-E28</f>
        <v>47487</v>
      </c>
      <c r="G28" s="29">
        <v>0</v>
      </c>
    </row>
    <row r="29" spans="1:7" ht="15.75" x14ac:dyDescent="0.25">
      <c r="A29" s="26">
        <v>10193</v>
      </c>
      <c r="B29" s="27">
        <v>20</v>
      </c>
      <c r="C29" s="27" t="s">
        <v>33</v>
      </c>
      <c r="D29" s="28">
        <v>131533</v>
      </c>
      <c r="E29" s="24">
        <v>0</v>
      </c>
      <c r="F29" s="28">
        <f t="shared" si="0"/>
        <v>131533</v>
      </c>
      <c r="G29" s="29">
        <v>0</v>
      </c>
    </row>
    <row r="30" spans="1:7" ht="15.75" x14ac:dyDescent="0.25">
      <c r="A30" s="26">
        <v>102</v>
      </c>
      <c r="B30" s="27"/>
      <c r="C30" s="27" t="s">
        <v>34</v>
      </c>
      <c r="D30" s="28">
        <f>+D31+D32</f>
        <v>292434774.25999999</v>
      </c>
      <c r="E30" s="24">
        <f>+E31+E32</f>
        <v>0</v>
      </c>
      <c r="F30" s="28">
        <f>+D30-E30</f>
        <v>292434774.25999999</v>
      </c>
      <c r="G30" s="29">
        <f>+G31+G32</f>
        <v>0</v>
      </c>
    </row>
    <row r="31" spans="1:7" ht="15.75" x14ac:dyDescent="0.25">
      <c r="A31" s="26">
        <v>10212</v>
      </c>
      <c r="B31" s="27">
        <v>20</v>
      </c>
      <c r="C31" s="27" t="s">
        <v>35</v>
      </c>
      <c r="D31" s="28">
        <v>7796698</v>
      </c>
      <c r="E31" s="24">
        <v>0</v>
      </c>
      <c r="F31" s="28">
        <f t="shared" si="0"/>
        <v>7796698</v>
      </c>
      <c r="G31" s="29">
        <v>0</v>
      </c>
    </row>
    <row r="32" spans="1:7" ht="15.75" x14ac:dyDescent="0.25">
      <c r="A32" s="26">
        <v>10214</v>
      </c>
      <c r="B32" s="27">
        <v>20</v>
      </c>
      <c r="C32" s="27" t="s">
        <v>36</v>
      </c>
      <c r="D32" s="28">
        <v>284638076.25999999</v>
      </c>
      <c r="E32" s="24">
        <v>0</v>
      </c>
      <c r="F32" s="28">
        <f t="shared" si="0"/>
        <v>284638076.25999999</v>
      </c>
      <c r="G32" s="29">
        <v>0</v>
      </c>
    </row>
    <row r="33" spans="1:7" ht="31.5" x14ac:dyDescent="0.25">
      <c r="A33" s="26">
        <v>105</v>
      </c>
      <c r="B33" s="27"/>
      <c r="C33" s="30" t="s">
        <v>37</v>
      </c>
      <c r="D33" s="28">
        <f>+D34+D38+D42+D43</f>
        <v>3819311</v>
      </c>
      <c r="E33" s="24">
        <f>+E34+E38+E42+E43</f>
        <v>0</v>
      </c>
      <c r="F33" s="28">
        <f t="shared" si="0"/>
        <v>3819311</v>
      </c>
      <c r="G33" s="29">
        <f>+G34+G38+G42+G43</f>
        <v>0</v>
      </c>
    </row>
    <row r="34" spans="1:7" ht="15.75" x14ac:dyDescent="0.25">
      <c r="A34" s="26">
        <v>1051</v>
      </c>
      <c r="B34" s="27"/>
      <c r="C34" s="30" t="s">
        <v>38</v>
      </c>
      <c r="D34" s="28">
        <f>+D35+D36+D37</f>
        <v>1567861</v>
      </c>
      <c r="E34" s="24">
        <f>+E35+E36+E37</f>
        <v>0</v>
      </c>
      <c r="F34" s="28">
        <f t="shared" si="0"/>
        <v>1567861</v>
      </c>
      <c r="G34" s="29">
        <f>+G35+G36+G37</f>
        <v>0</v>
      </c>
    </row>
    <row r="35" spans="1:7" ht="15.75" x14ac:dyDescent="0.25">
      <c r="A35" s="26">
        <v>10511</v>
      </c>
      <c r="B35" s="27">
        <v>20</v>
      </c>
      <c r="C35" s="27" t="s">
        <v>39</v>
      </c>
      <c r="D35" s="28">
        <v>335846</v>
      </c>
      <c r="E35" s="24">
        <v>0</v>
      </c>
      <c r="F35" s="28">
        <f t="shared" si="0"/>
        <v>335846</v>
      </c>
      <c r="G35" s="29">
        <v>0</v>
      </c>
    </row>
    <row r="36" spans="1:7" ht="15.75" x14ac:dyDescent="0.25">
      <c r="A36" s="26">
        <v>10513</v>
      </c>
      <c r="B36" s="27">
        <v>20</v>
      </c>
      <c r="C36" s="27" t="s">
        <v>40</v>
      </c>
      <c r="D36" s="28">
        <v>554525</v>
      </c>
      <c r="E36" s="24">
        <v>0</v>
      </c>
      <c r="F36" s="28">
        <f t="shared" si="0"/>
        <v>554525</v>
      </c>
      <c r="G36" s="29">
        <v>0</v>
      </c>
    </row>
    <row r="37" spans="1:7" ht="15.75" x14ac:dyDescent="0.25">
      <c r="A37" s="26">
        <v>10514</v>
      </c>
      <c r="B37" s="27">
        <v>20</v>
      </c>
      <c r="C37" s="27" t="s">
        <v>41</v>
      </c>
      <c r="D37" s="28">
        <v>677490</v>
      </c>
      <c r="E37" s="24">
        <v>0</v>
      </c>
      <c r="F37" s="28">
        <f t="shared" si="0"/>
        <v>677490</v>
      </c>
      <c r="G37" s="29">
        <v>0</v>
      </c>
    </row>
    <row r="38" spans="1:7" ht="15.75" x14ac:dyDescent="0.25">
      <c r="A38" s="26">
        <v>1052</v>
      </c>
      <c r="B38" s="27"/>
      <c r="C38" s="30" t="s">
        <v>42</v>
      </c>
      <c r="D38" s="28">
        <f>+D39+D40+D41</f>
        <v>1831641</v>
      </c>
      <c r="E38" s="24">
        <f>+E39+E40+E41</f>
        <v>0</v>
      </c>
      <c r="F38" s="28">
        <f t="shared" si="0"/>
        <v>1831641</v>
      </c>
      <c r="G38" s="29">
        <f>+G39+G40+G41</f>
        <v>0</v>
      </c>
    </row>
    <row r="39" spans="1:7" ht="15.75" x14ac:dyDescent="0.25">
      <c r="A39" s="26">
        <v>10522</v>
      </c>
      <c r="B39" s="27">
        <v>20</v>
      </c>
      <c r="C39" s="27" t="s">
        <v>43</v>
      </c>
      <c r="D39" s="28">
        <v>1395713</v>
      </c>
      <c r="E39" s="31">
        <v>0</v>
      </c>
      <c r="F39" s="28">
        <f t="shared" si="0"/>
        <v>1395713</v>
      </c>
      <c r="G39" s="29">
        <v>0</v>
      </c>
    </row>
    <row r="40" spans="1:7" ht="15.75" x14ac:dyDescent="0.25">
      <c r="A40" s="26">
        <v>10523</v>
      </c>
      <c r="B40" s="27">
        <v>20</v>
      </c>
      <c r="C40" s="27" t="s">
        <v>44</v>
      </c>
      <c r="D40" s="28">
        <v>397273</v>
      </c>
      <c r="E40" s="31">
        <v>0</v>
      </c>
      <c r="F40" s="28">
        <f t="shared" si="0"/>
        <v>397273</v>
      </c>
      <c r="G40" s="29">
        <v>0</v>
      </c>
    </row>
    <row r="41" spans="1:7" ht="48" customHeight="1" x14ac:dyDescent="0.25">
      <c r="A41" s="26">
        <v>10527</v>
      </c>
      <c r="B41" s="27">
        <v>20</v>
      </c>
      <c r="C41" s="30" t="s">
        <v>45</v>
      </c>
      <c r="D41" s="28">
        <v>38655</v>
      </c>
      <c r="E41" s="31">
        <v>0</v>
      </c>
      <c r="F41" s="28">
        <f t="shared" si="0"/>
        <v>38655</v>
      </c>
      <c r="G41" s="29">
        <v>0</v>
      </c>
    </row>
    <row r="42" spans="1:7" ht="15.75" x14ac:dyDescent="0.25">
      <c r="A42" s="26">
        <v>1056</v>
      </c>
      <c r="B42" s="27">
        <v>20</v>
      </c>
      <c r="C42" s="27" t="s">
        <v>46</v>
      </c>
      <c r="D42" s="28">
        <v>251884</v>
      </c>
      <c r="E42" s="31"/>
      <c r="F42" s="28">
        <f t="shared" si="0"/>
        <v>251884</v>
      </c>
      <c r="G42" s="29">
        <v>0</v>
      </c>
    </row>
    <row r="43" spans="1:7" ht="16.5" thickBot="1" x14ac:dyDescent="0.3">
      <c r="A43" s="32">
        <v>1057</v>
      </c>
      <c r="B43" s="33">
        <v>20</v>
      </c>
      <c r="C43" s="33" t="s">
        <v>47</v>
      </c>
      <c r="D43" s="34">
        <v>167925</v>
      </c>
      <c r="E43" s="35">
        <f>+E54</f>
        <v>0</v>
      </c>
      <c r="F43" s="36">
        <f t="shared" si="0"/>
        <v>167925</v>
      </c>
      <c r="G43" s="37">
        <v>0</v>
      </c>
    </row>
    <row r="44" spans="1:7" ht="16.5" thickBot="1" x14ac:dyDescent="0.3">
      <c r="A44" s="38"/>
      <c r="B44" s="39"/>
      <c r="C44" s="39"/>
      <c r="D44" s="40"/>
      <c r="E44" s="41"/>
      <c r="F44" s="42"/>
      <c r="G44" s="40"/>
    </row>
    <row r="45" spans="1:7" x14ac:dyDescent="0.25">
      <c r="A45" s="416"/>
      <c r="B45" s="417"/>
      <c r="C45" s="417"/>
      <c r="D45" s="417"/>
      <c r="E45" s="417"/>
      <c r="F45" s="417"/>
      <c r="G45" s="418"/>
    </row>
    <row r="46" spans="1:7" x14ac:dyDescent="0.25">
      <c r="A46" s="419" t="s">
        <v>1</v>
      </c>
      <c r="B46" s="420"/>
      <c r="C46" s="420"/>
      <c r="D46" s="420"/>
      <c r="E46" s="420"/>
      <c r="F46" s="420"/>
      <c r="G46" s="421"/>
    </row>
    <row r="47" spans="1:7" x14ac:dyDescent="0.25">
      <c r="A47" s="419" t="s">
        <v>2</v>
      </c>
      <c r="B47" s="420"/>
      <c r="C47" s="420"/>
      <c r="D47" s="420"/>
      <c r="E47" s="420"/>
      <c r="F47" s="420"/>
      <c r="G47" s="421"/>
    </row>
    <row r="48" spans="1:7" x14ac:dyDescent="0.25">
      <c r="A48" s="6" t="s">
        <v>0</v>
      </c>
      <c r="G48" s="5"/>
    </row>
    <row r="49" spans="1:7" ht="6" customHeight="1" x14ac:dyDescent="0.25">
      <c r="A49" s="2"/>
      <c r="G49" s="7"/>
    </row>
    <row r="50" spans="1:7" x14ac:dyDescent="0.25">
      <c r="A50" s="2" t="s">
        <v>3</v>
      </c>
      <c r="C50" s="1" t="s">
        <v>4</v>
      </c>
      <c r="E50" s="3" t="s">
        <v>5</v>
      </c>
      <c r="F50" s="3" t="str">
        <f>F6</f>
        <v>ENERO</v>
      </c>
      <c r="G50" s="5" t="str">
        <f>G6</f>
        <v>VIGENCIA FISCAL: 2017</v>
      </c>
    </row>
    <row r="51" spans="1:7" ht="5.25" customHeight="1" thickBot="1" x14ac:dyDescent="0.3">
      <c r="A51" s="2"/>
      <c r="G51" s="5"/>
    </row>
    <row r="52" spans="1:7" ht="57.75" customHeight="1" thickBot="1" x14ac:dyDescent="0.3">
      <c r="A52" s="43" t="s">
        <v>7</v>
      </c>
      <c r="B52" s="44"/>
      <c r="C52" s="44" t="s">
        <v>8</v>
      </c>
      <c r="D52" s="45" t="s">
        <v>9</v>
      </c>
      <c r="E52" s="46" t="s">
        <v>10</v>
      </c>
      <c r="F52" s="45" t="s">
        <v>11</v>
      </c>
      <c r="G52" s="47" t="s">
        <v>12</v>
      </c>
    </row>
    <row r="53" spans="1:7" ht="17.25" customHeight="1" x14ac:dyDescent="0.25">
      <c r="A53" s="48">
        <v>2</v>
      </c>
      <c r="B53" s="49"/>
      <c r="C53" s="49" t="s">
        <v>48</v>
      </c>
      <c r="D53" s="50">
        <f>+D54</f>
        <v>320489850.32999998</v>
      </c>
      <c r="E53" s="51">
        <f>+E54</f>
        <v>0</v>
      </c>
      <c r="F53" s="52">
        <f>+D53-E53</f>
        <v>320489850.32999998</v>
      </c>
      <c r="G53" s="53">
        <f>+G54</f>
        <v>17253087</v>
      </c>
    </row>
    <row r="54" spans="1:7" ht="15.75" x14ac:dyDescent="0.25">
      <c r="A54" s="26">
        <v>20</v>
      </c>
      <c r="B54" s="27"/>
      <c r="C54" s="27" t="s">
        <v>48</v>
      </c>
      <c r="D54" s="28">
        <f>+D55</f>
        <v>320489850.32999998</v>
      </c>
      <c r="E54" s="54">
        <f>+E55</f>
        <v>0</v>
      </c>
      <c r="F54" s="28">
        <f t="shared" ref="F54:F76" si="1">+D54-E54</f>
        <v>320489850.32999998</v>
      </c>
      <c r="G54" s="29">
        <f>+G55</f>
        <v>17253087</v>
      </c>
    </row>
    <row r="55" spans="1:7" ht="15.75" x14ac:dyDescent="0.25">
      <c r="A55" s="26">
        <v>204</v>
      </c>
      <c r="B55" s="27"/>
      <c r="C55" s="27" t="s">
        <v>49</v>
      </c>
      <c r="D55" s="28">
        <f>+D56+D58+D64+D67+D69+D71+D73+D74+D76</f>
        <v>320489850.32999998</v>
      </c>
      <c r="E55" s="54">
        <f>+E56+E58+E64+E67+E69+E71+E76+E73+E74</f>
        <v>0</v>
      </c>
      <c r="F55" s="28">
        <f t="shared" si="1"/>
        <v>320489850.32999998</v>
      </c>
      <c r="G55" s="29">
        <f>+G56+G58+G64+G67+G69+G71+G76+G73+G74</f>
        <v>17253087</v>
      </c>
    </row>
    <row r="56" spans="1:7" ht="15.75" x14ac:dyDescent="0.25">
      <c r="A56" s="26">
        <v>2044</v>
      </c>
      <c r="B56" s="27"/>
      <c r="C56" s="27" t="s">
        <v>50</v>
      </c>
      <c r="D56" s="28">
        <f>+D57</f>
        <v>17631516</v>
      </c>
      <c r="E56" s="54">
        <f>+E57</f>
        <v>0</v>
      </c>
      <c r="F56" s="28">
        <f t="shared" si="1"/>
        <v>17631516</v>
      </c>
      <c r="G56" s="29">
        <f>+G57</f>
        <v>0</v>
      </c>
    </row>
    <row r="57" spans="1:7" ht="21" customHeight="1" x14ac:dyDescent="0.25">
      <c r="A57" s="26">
        <v>20441</v>
      </c>
      <c r="B57" s="27">
        <v>20</v>
      </c>
      <c r="C57" s="27" t="s">
        <v>51</v>
      </c>
      <c r="D57" s="28">
        <v>17631516</v>
      </c>
      <c r="E57" s="54">
        <v>0</v>
      </c>
      <c r="F57" s="28">
        <f t="shared" si="1"/>
        <v>17631516</v>
      </c>
      <c r="G57" s="29">
        <v>0</v>
      </c>
    </row>
    <row r="58" spans="1:7" ht="15.75" x14ac:dyDescent="0.25">
      <c r="A58" s="26">
        <v>2045</v>
      </c>
      <c r="B58" s="27"/>
      <c r="C58" s="27" t="s">
        <v>52</v>
      </c>
      <c r="D58" s="28">
        <f>+D59+D60+D61+D62+D63</f>
        <v>60194657</v>
      </c>
      <c r="E58" s="54">
        <f>+E59+E60+E61+E62+E63</f>
        <v>0</v>
      </c>
      <c r="F58" s="28">
        <f t="shared" si="1"/>
        <v>60194657</v>
      </c>
      <c r="G58" s="29">
        <f>+G59+G60+G61+G62+G63</f>
        <v>0</v>
      </c>
    </row>
    <row r="59" spans="1:7" ht="18.75" customHeight="1" x14ac:dyDescent="0.25">
      <c r="A59" s="26">
        <v>20451</v>
      </c>
      <c r="B59" s="27">
        <v>20</v>
      </c>
      <c r="C59" s="27" t="s">
        <v>53</v>
      </c>
      <c r="D59" s="28">
        <v>5000000</v>
      </c>
      <c r="E59" s="54">
        <v>0</v>
      </c>
      <c r="F59" s="28">
        <f t="shared" si="1"/>
        <v>5000000</v>
      </c>
      <c r="G59" s="29">
        <v>0</v>
      </c>
    </row>
    <row r="60" spans="1:7" s="57" customFormat="1" ht="31.5" customHeight="1" x14ac:dyDescent="0.25">
      <c r="A60" s="55">
        <v>20452</v>
      </c>
      <c r="B60" s="30">
        <v>20</v>
      </c>
      <c r="C60" s="30" t="s">
        <v>54</v>
      </c>
      <c r="D60" s="56">
        <v>10500000</v>
      </c>
      <c r="E60" s="54">
        <v>0</v>
      </c>
      <c r="F60" s="56">
        <f t="shared" si="1"/>
        <v>10500000</v>
      </c>
      <c r="G60" s="29">
        <v>0</v>
      </c>
    </row>
    <row r="61" spans="1:7" s="57" customFormat="1" ht="34.5" customHeight="1" x14ac:dyDescent="0.25">
      <c r="A61" s="55">
        <v>20456</v>
      </c>
      <c r="B61" s="30">
        <v>20</v>
      </c>
      <c r="C61" s="30" t="s">
        <v>55</v>
      </c>
      <c r="D61" s="56">
        <v>4999995</v>
      </c>
      <c r="E61" s="54">
        <v>0</v>
      </c>
      <c r="F61" s="56">
        <f t="shared" si="1"/>
        <v>4999995</v>
      </c>
      <c r="G61" s="29">
        <v>0</v>
      </c>
    </row>
    <row r="62" spans="1:7" ht="18.75" customHeight="1" x14ac:dyDescent="0.25">
      <c r="A62" s="26">
        <v>204510</v>
      </c>
      <c r="B62" s="27">
        <v>20</v>
      </c>
      <c r="C62" s="27" t="s">
        <v>56</v>
      </c>
      <c r="D62" s="28">
        <v>31694662</v>
      </c>
      <c r="E62" s="54">
        <v>0</v>
      </c>
      <c r="F62" s="28">
        <f t="shared" si="1"/>
        <v>31694662</v>
      </c>
      <c r="G62" s="218">
        <v>0</v>
      </c>
    </row>
    <row r="63" spans="1:7" ht="18.75" customHeight="1" x14ac:dyDescent="0.25">
      <c r="A63" s="26">
        <v>204513</v>
      </c>
      <c r="B63" s="27">
        <v>20</v>
      </c>
      <c r="C63" s="27" t="s">
        <v>57</v>
      </c>
      <c r="D63" s="28">
        <v>8000000</v>
      </c>
      <c r="E63" s="54">
        <v>0</v>
      </c>
      <c r="F63" s="28">
        <f t="shared" si="1"/>
        <v>8000000</v>
      </c>
      <c r="G63" s="218">
        <v>0</v>
      </c>
    </row>
    <row r="64" spans="1:7" ht="18" customHeight="1" x14ac:dyDescent="0.25">
      <c r="A64" s="26">
        <v>2046</v>
      </c>
      <c r="B64" s="27"/>
      <c r="C64" s="27" t="s">
        <v>58</v>
      </c>
      <c r="D64" s="28">
        <f>+D65+D66</f>
        <v>16855354</v>
      </c>
      <c r="E64" s="54">
        <f>+E65+E66</f>
        <v>0</v>
      </c>
      <c r="F64" s="28">
        <f t="shared" si="1"/>
        <v>16855354</v>
      </c>
      <c r="G64" s="218">
        <f>+G65+G66</f>
        <v>12635354</v>
      </c>
    </row>
    <row r="65" spans="1:7" ht="18" customHeight="1" x14ac:dyDescent="0.25">
      <c r="A65" s="26">
        <v>20462</v>
      </c>
      <c r="B65" s="27">
        <v>20</v>
      </c>
      <c r="C65" s="27" t="s">
        <v>59</v>
      </c>
      <c r="D65" s="28">
        <v>4220000</v>
      </c>
      <c r="E65" s="54">
        <v>0</v>
      </c>
      <c r="F65" s="28">
        <f t="shared" si="1"/>
        <v>4220000</v>
      </c>
      <c r="G65" s="218">
        <v>0</v>
      </c>
    </row>
    <row r="66" spans="1:7" ht="18" customHeight="1" x14ac:dyDescent="0.25">
      <c r="A66" s="26">
        <v>20465</v>
      </c>
      <c r="B66" s="27">
        <v>20</v>
      </c>
      <c r="C66" s="27" t="s">
        <v>60</v>
      </c>
      <c r="D66" s="28">
        <v>12635354</v>
      </c>
      <c r="E66" s="54">
        <v>0</v>
      </c>
      <c r="F66" s="28">
        <f t="shared" si="1"/>
        <v>12635354</v>
      </c>
      <c r="G66" s="218">
        <v>12635354</v>
      </c>
    </row>
    <row r="67" spans="1:7" ht="18" customHeight="1" x14ac:dyDescent="0.25">
      <c r="A67" s="26">
        <v>2047</v>
      </c>
      <c r="B67" s="27"/>
      <c r="C67" s="27" t="s">
        <v>61</v>
      </c>
      <c r="D67" s="28">
        <f>+D68</f>
        <v>35889007</v>
      </c>
      <c r="E67" s="54">
        <f>+E68</f>
        <v>0</v>
      </c>
      <c r="F67" s="28">
        <f t="shared" si="1"/>
        <v>35889007</v>
      </c>
      <c r="G67" s="218">
        <f>+G68</f>
        <v>0</v>
      </c>
    </row>
    <row r="68" spans="1:7" ht="18" customHeight="1" x14ac:dyDescent="0.25">
      <c r="A68" s="26">
        <v>20476</v>
      </c>
      <c r="B68" s="27">
        <v>20</v>
      </c>
      <c r="C68" s="27" t="s">
        <v>62</v>
      </c>
      <c r="D68" s="28">
        <v>35889007</v>
      </c>
      <c r="E68" s="54">
        <v>0</v>
      </c>
      <c r="F68" s="28">
        <f t="shared" si="1"/>
        <v>35889007</v>
      </c>
      <c r="G68" s="218">
        <v>0</v>
      </c>
    </row>
    <row r="69" spans="1:7" ht="18" customHeight="1" x14ac:dyDescent="0.25">
      <c r="A69" s="26">
        <v>2048</v>
      </c>
      <c r="B69" s="27"/>
      <c r="C69" s="27" t="s">
        <v>63</v>
      </c>
      <c r="D69" s="28">
        <f>+D70</f>
        <v>4617733</v>
      </c>
      <c r="E69" s="54">
        <f>+E70</f>
        <v>0</v>
      </c>
      <c r="F69" s="28">
        <f t="shared" si="1"/>
        <v>4617733</v>
      </c>
      <c r="G69" s="218">
        <f>+G70</f>
        <v>4617733</v>
      </c>
    </row>
    <row r="70" spans="1:7" ht="18" customHeight="1" x14ac:dyDescent="0.25">
      <c r="A70" s="26">
        <v>20486</v>
      </c>
      <c r="B70" s="27">
        <v>20</v>
      </c>
      <c r="C70" s="27" t="s">
        <v>64</v>
      </c>
      <c r="D70" s="28">
        <v>4617733</v>
      </c>
      <c r="E70" s="54">
        <v>0</v>
      </c>
      <c r="F70" s="28">
        <f t="shared" si="1"/>
        <v>4617733</v>
      </c>
      <c r="G70" s="218">
        <v>4617733</v>
      </c>
    </row>
    <row r="71" spans="1:7" ht="15.75" x14ac:dyDescent="0.25">
      <c r="A71" s="26">
        <v>2049</v>
      </c>
      <c r="B71" s="27"/>
      <c r="C71" s="27" t="s">
        <v>65</v>
      </c>
      <c r="D71" s="28">
        <f>+D72</f>
        <v>56234082</v>
      </c>
      <c r="E71" s="54">
        <f>+E72</f>
        <v>0</v>
      </c>
      <c r="F71" s="28">
        <f t="shared" si="1"/>
        <v>56234082</v>
      </c>
      <c r="G71" s="218">
        <f>+G72</f>
        <v>0</v>
      </c>
    </row>
    <row r="72" spans="1:7" ht="22.5" customHeight="1" x14ac:dyDescent="0.25">
      <c r="A72" s="26">
        <v>20495</v>
      </c>
      <c r="B72" s="27">
        <v>20</v>
      </c>
      <c r="C72" s="27" t="s">
        <v>66</v>
      </c>
      <c r="D72" s="28">
        <v>56234082</v>
      </c>
      <c r="E72" s="54">
        <v>0</v>
      </c>
      <c r="F72" s="28">
        <f t="shared" si="1"/>
        <v>56234082</v>
      </c>
      <c r="G72" s="218">
        <v>0</v>
      </c>
    </row>
    <row r="73" spans="1:7" ht="24.75" customHeight="1" x14ac:dyDescent="0.25">
      <c r="A73" s="26">
        <v>20414</v>
      </c>
      <c r="B73" s="27">
        <v>20</v>
      </c>
      <c r="C73" s="27" t="s">
        <v>67</v>
      </c>
      <c r="D73" s="28">
        <v>27500</v>
      </c>
      <c r="E73" s="54">
        <v>0</v>
      </c>
      <c r="F73" s="28">
        <f t="shared" si="1"/>
        <v>27500</v>
      </c>
      <c r="G73" s="218">
        <v>0</v>
      </c>
    </row>
    <row r="74" spans="1:7" ht="22.5" customHeight="1" x14ac:dyDescent="0.25">
      <c r="A74" s="26">
        <v>20421</v>
      </c>
      <c r="B74" s="27"/>
      <c r="C74" s="27" t="s">
        <v>68</v>
      </c>
      <c r="D74" s="28">
        <f>+D75</f>
        <v>33880000</v>
      </c>
      <c r="E74" s="54">
        <f>+E75</f>
        <v>0</v>
      </c>
      <c r="F74" s="28">
        <f>+D74-E74</f>
        <v>33880000</v>
      </c>
      <c r="G74" s="218">
        <f>+G75</f>
        <v>0</v>
      </c>
    </row>
    <row r="75" spans="1:7" ht="18.75" customHeight="1" x14ac:dyDescent="0.25">
      <c r="A75" s="26">
        <v>204214</v>
      </c>
      <c r="B75" s="27">
        <v>20</v>
      </c>
      <c r="C75" s="27" t="s">
        <v>69</v>
      </c>
      <c r="D75" s="28">
        <v>33880000</v>
      </c>
      <c r="E75" s="54">
        <v>0</v>
      </c>
      <c r="F75" s="28">
        <f>+D75-E75</f>
        <v>33880000</v>
      </c>
      <c r="G75" s="218">
        <v>0</v>
      </c>
    </row>
    <row r="76" spans="1:7" ht="18.75" customHeight="1" x14ac:dyDescent="0.25">
      <c r="A76" s="26">
        <v>20441</v>
      </c>
      <c r="B76" s="27"/>
      <c r="C76" s="27" t="s">
        <v>70</v>
      </c>
      <c r="D76" s="28">
        <f>+D77</f>
        <v>95160001.329999998</v>
      </c>
      <c r="E76" s="54">
        <f>+E77</f>
        <v>0</v>
      </c>
      <c r="F76" s="28">
        <f t="shared" si="1"/>
        <v>95160001.329999998</v>
      </c>
      <c r="G76" s="218">
        <f>+G77</f>
        <v>0</v>
      </c>
    </row>
    <row r="77" spans="1:7" ht="18.75" customHeight="1" x14ac:dyDescent="0.25">
      <c r="A77" s="26">
        <v>2044113</v>
      </c>
      <c r="B77" s="27">
        <v>20</v>
      </c>
      <c r="C77" s="27" t="s">
        <v>70</v>
      </c>
      <c r="D77" s="28">
        <v>95160001.329999998</v>
      </c>
      <c r="E77" s="54">
        <v>0</v>
      </c>
      <c r="F77" s="28">
        <f>+D77-E77</f>
        <v>95160001.329999998</v>
      </c>
      <c r="G77" s="218">
        <v>0</v>
      </c>
    </row>
    <row r="78" spans="1:7" ht="18.75" customHeight="1" x14ac:dyDescent="0.25">
      <c r="A78" s="26">
        <v>3</v>
      </c>
      <c r="B78" s="27"/>
      <c r="C78" s="27" t="s">
        <v>71</v>
      </c>
      <c r="D78" s="28">
        <f t="shared" ref="D78:E80" si="2">+D79</f>
        <v>132590319</v>
      </c>
      <c r="E78" s="54">
        <f t="shared" si="2"/>
        <v>0</v>
      </c>
      <c r="F78" s="28">
        <f>+D78-E78</f>
        <v>132590319</v>
      </c>
      <c r="G78" s="218">
        <f>+G79</f>
        <v>0</v>
      </c>
    </row>
    <row r="79" spans="1:7" ht="18.75" customHeight="1" x14ac:dyDescent="0.25">
      <c r="A79" s="26">
        <v>36</v>
      </c>
      <c r="B79" s="27"/>
      <c r="C79" s="27" t="s">
        <v>72</v>
      </c>
      <c r="D79" s="28">
        <f t="shared" si="2"/>
        <v>132590319</v>
      </c>
      <c r="E79" s="54">
        <f t="shared" si="2"/>
        <v>0</v>
      </c>
      <c r="F79" s="28">
        <f>+D79-E79</f>
        <v>132590319</v>
      </c>
      <c r="G79" s="218">
        <f>+G80</f>
        <v>0</v>
      </c>
    </row>
    <row r="80" spans="1:7" ht="18.75" customHeight="1" x14ac:dyDescent="0.25">
      <c r="A80" s="26">
        <v>361</v>
      </c>
      <c r="B80" s="27"/>
      <c r="C80" s="27" t="s">
        <v>73</v>
      </c>
      <c r="D80" s="28">
        <f t="shared" si="2"/>
        <v>132590319</v>
      </c>
      <c r="E80" s="54">
        <f t="shared" si="2"/>
        <v>0</v>
      </c>
      <c r="F80" s="28">
        <f>+D80-E80</f>
        <v>132590319</v>
      </c>
      <c r="G80" s="218">
        <f>+G81</f>
        <v>0</v>
      </c>
    </row>
    <row r="81" spans="1:240" ht="18.75" customHeight="1" thickBot="1" x14ac:dyDescent="0.3">
      <c r="A81" s="32">
        <v>36113</v>
      </c>
      <c r="B81" s="33">
        <v>20</v>
      </c>
      <c r="C81" s="33" t="s">
        <v>74</v>
      </c>
      <c r="D81" s="36">
        <v>132590319</v>
      </c>
      <c r="E81" s="35">
        <v>0</v>
      </c>
      <c r="F81" s="36">
        <f>+D81-E81</f>
        <v>132590319</v>
      </c>
      <c r="G81" s="219">
        <v>0</v>
      </c>
    </row>
    <row r="82" spans="1:240" ht="15.75" thickBot="1" x14ac:dyDescent="0.3">
      <c r="A82" s="58"/>
      <c r="D82" s="59"/>
      <c r="E82" s="8"/>
      <c r="F82" s="59"/>
      <c r="G82" s="59"/>
    </row>
    <row r="83" spans="1:240" x14ac:dyDescent="0.25">
      <c r="A83" s="416" t="s">
        <v>1</v>
      </c>
      <c r="B83" s="417"/>
      <c r="C83" s="417"/>
      <c r="D83" s="417"/>
      <c r="E83" s="417"/>
      <c r="F83" s="417"/>
      <c r="G83" s="418"/>
      <c r="H83" s="238"/>
      <c r="I83" s="420"/>
      <c r="J83" s="420"/>
      <c r="K83" s="420"/>
      <c r="L83" s="420"/>
      <c r="M83" s="420"/>
      <c r="N83" s="420"/>
      <c r="O83" s="420"/>
      <c r="P83" s="420"/>
      <c r="Q83" s="420"/>
      <c r="R83" s="420"/>
      <c r="S83" s="420"/>
      <c r="T83" s="420"/>
      <c r="U83" s="420"/>
      <c r="V83" s="420"/>
      <c r="W83" s="420"/>
      <c r="X83" s="420"/>
      <c r="Y83" s="420"/>
      <c r="Z83" s="420"/>
      <c r="AA83" s="420"/>
      <c r="AB83" s="420"/>
      <c r="AC83" s="420"/>
      <c r="AD83" s="420"/>
      <c r="AE83" s="420"/>
      <c r="AF83" s="420"/>
      <c r="AG83" s="420"/>
      <c r="AH83" s="420"/>
      <c r="AI83" s="420"/>
      <c r="AJ83" s="420"/>
      <c r="AK83" s="420"/>
      <c r="AL83" s="420"/>
      <c r="AM83" s="420"/>
      <c r="AN83" s="420"/>
      <c r="AO83" s="420"/>
      <c r="AP83" s="420"/>
      <c r="AQ83" s="420"/>
      <c r="AR83" s="420"/>
      <c r="AS83" s="420"/>
      <c r="AT83" s="420"/>
      <c r="AU83" s="420"/>
      <c r="AV83" s="420"/>
      <c r="AW83" s="420"/>
      <c r="AX83" s="420"/>
      <c r="AY83" s="420"/>
      <c r="AZ83" s="420"/>
      <c r="BA83" s="420"/>
      <c r="BB83" s="420"/>
      <c r="BC83" s="420"/>
      <c r="BD83" s="420"/>
      <c r="BE83" s="420"/>
      <c r="BF83" s="420"/>
      <c r="BG83" s="420"/>
      <c r="BH83" s="420"/>
      <c r="BI83" s="420"/>
      <c r="BJ83" s="420"/>
      <c r="BK83" s="420"/>
      <c r="BL83" s="420"/>
      <c r="BM83" s="420"/>
      <c r="BN83" s="420"/>
      <c r="BO83" s="420"/>
      <c r="BP83" s="420"/>
      <c r="BQ83" s="420"/>
      <c r="BR83" s="420"/>
      <c r="BS83" s="420"/>
      <c r="BT83" s="420"/>
      <c r="BU83" s="420"/>
      <c r="BV83" s="420"/>
      <c r="BW83" s="420"/>
      <c r="BX83" s="420"/>
      <c r="BY83" s="420"/>
      <c r="BZ83" s="420"/>
      <c r="CA83" s="420"/>
      <c r="CB83" s="420"/>
      <c r="CC83" s="420"/>
      <c r="CD83" s="420"/>
      <c r="CE83" s="420"/>
      <c r="CF83" s="420"/>
      <c r="CG83" s="420"/>
      <c r="CH83" s="420"/>
      <c r="CI83" s="420"/>
      <c r="CJ83" s="420"/>
      <c r="CK83" s="420"/>
      <c r="CL83" s="416"/>
      <c r="CM83" s="417"/>
      <c r="CN83" s="417"/>
      <c r="CO83" s="417"/>
      <c r="CP83" s="417"/>
      <c r="CQ83" s="417"/>
      <c r="CR83" s="418"/>
      <c r="CS83" s="416"/>
      <c r="CT83" s="417"/>
      <c r="CU83" s="417"/>
      <c r="CV83" s="417"/>
      <c r="CW83" s="417"/>
      <c r="CX83" s="417"/>
      <c r="CY83" s="418"/>
      <c r="CZ83" s="416"/>
      <c r="DA83" s="417"/>
      <c r="DB83" s="417"/>
      <c r="DC83" s="417"/>
      <c r="DD83" s="417"/>
      <c r="DE83" s="417"/>
      <c r="DF83" s="418"/>
      <c r="DG83" s="416"/>
      <c r="DH83" s="417"/>
      <c r="DI83" s="417"/>
      <c r="DJ83" s="417"/>
      <c r="DK83" s="417"/>
      <c r="DL83" s="417"/>
      <c r="DM83" s="418"/>
      <c r="DN83" s="416"/>
      <c r="DO83" s="417"/>
      <c r="DP83" s="417"/>
      <c r="DQ83" s="417"/>
      <c r="DR83" s="417"/>
      <c r="DS83" s="417"/>
      <c r="DT83" s="418"/>
      <c r="DU83" s="416"/>
      <c r="DV83" s="417"/>
      <c r="DW83" s="417"/>
      <c r="DX83" s="417"/>
      <c r="DY83" s="417"/>
      <c r="DZ83" s="417"/>
      <c r="EA83" s="418"/>
      <c r="EB83" s="416"/>
      <c r="EC83" s="417"/>
      <c r="ED83" s="417"/>
      <c r="EE83" s="417"/>
      <c r="EF83" s="417"/>
      <c r="EG83" s="417"/>
      <c r="EH83" s="418"/>
      <c r="EI83" s="416"/>
      <c r="EJ83" s="417"/>
      <c r="EK83" s="417"/>
      <c r="EL83" s="417"/>
      <c r="EM83" s="417"/>
      <c r="EN83" s="417"/>
      <c r="EO83" s="418"/>
      <c r="EP83" s="416"/>
      <c r="EQ83" s="417"/>
      <c r="ER83" s="417"/>
      <c r="ES83" s="417"/>
      <c r="ET83" s="417"/>
      <c r="EU83" s="417"/>
      <c r="EV83" s="418"/>
      <c r="EW83" s="416"/>
      <c r="EX83" s="417"/>
      <c r="EY83" s="417"/>
      <c r="EZ83" s="417"/>
      <c r="FA83" s="417"/>
      <c r="FB83" s="417"/>
      <c r="FC83" s="418"/>
      <c r="FD83" s="416"/>
      <c r="FE83" s="417"/>
      <c r="FF83" s="417"/>
      <c r="FG83" s="417"/>
      <c r="FH83" s="417"/>
      <c r="FI83" s="417"/>
      <c r="FJ83" s="418"/>
      <c r="FK83" s="416"/>
      <c r="FL83" s="417"/>
      <c r="FM83" s="417"/>
      <c r="FN83" s="417"/>
      <c r="FO83" s="417"/>
      <c r="FP83" s="417"/>
      <c r="FQ83" s="418"/>
      <c r="FR83" s="416"/>
      <c r="FS83" s="417"/>
      <c r="FT83" s="417"/>
      <c r="FU83" s="417"/>
      <c r="FV83" s="417"/>
      <c r="FW83" s="417"/>
      <c r="FX83" s="418"/>
      <c r="FY83" s="416"/>
      <c r="FZ83" s="417"/>
      <c r="GA83" s="417"/>
      <c r="GB83" s="417"/>
      <c r="GC83" s="417"/>
      <c r="GD83" s="417"/>
      <c r="GE83" s="418"/>
      <c r="GF83" s="416"/>
      <c r="GG83" s="417"/>
      <c r="GH83" s="417"/>
      <c r="GI83" s="417"/>
      <c r="GJ83" s="417"/>
      <c r="GK83" s="417"/>
      <c r="GL83" s="418"/>
      <c r="GM83" s="416"/>
      <c r="GN83" s="417"/>
      <c r="GO83" s="417"/>
      <c r="GP83" s="417"/>
      <c r="GQ83" s="417"/>
      <c r="GR83" s="417"/>
      <c r="GS83" s="418"/>
      <c r="GT83" s="416"/>
      <c r="GU83" s="417"/>
      <c r="GV83" s="417"/>
      <c r="GW83" s="417"/>
      <c r="GX83" s="417"/>
      <c r="GY83" s="417"/>
      <c r="GZ83" s="418"/>
      <c r="HA83" s="416"/>
      <c r="HB83" s="417"/>
      <c r="HC83" s="417"/>
      <c r="HD83" s="417"/>
      <c r="HE83" s="417"/>
      <c r="HF83" s="417"/>
      <c r="HG83" s="418"/>
      <c r="HH83" s="416"/>
      <c r="HI83" s="417"/>
      <c r="HJ83" s="417"/>
      <c r="HK83" s="417"/>
      <c r="HL83" s="417"/>
      <c r="HM83" s="417"/>
      <c r="HN83" s="418"/>
      <c r="HO83" s="416"/>
      <c r="HP83" s="417"/>
      <c r="HQ83" s="417"/>
      <c r="HR83" s="417"/>
      <c r="HS83" s="417"/>
      <c r="HT83" s="417"/>
      <c r="HU83" s="418"/>
      <c r="HV83" s="416"/>
      <c r="HW83" s="417"/>
      <c r="HX83" s="417"/>
      <c r="HY83" s="417"/>
      <c r="HZ83" s="417"/>
      <c r="IA83" s="417"/>
      <c r="IB83" s="418"/>
      <c r="IC83" s="416"/>
      <c r="ID83" s="417"/>
      <c r="IE83" s="417"/>
      <c r="IF83" s="417"/>
    </row>
    <row r="84" spans="1:240" ht="15.75" customHeight="1" x14ac:dyDescent="0.25">
      <c r="A84" s="419" t="s">
        <v>2</v>
      </c>
      <c r="B84" s="420"/>
      <c r="C84" s="420"/>
      <c r="D84" s="420"/>
      <c r="E84" s="420"/>
      <c r="F84" s="420"/>
      <c r="G84" s="421"/>
    </row>
    <row r="85" spans="1:240" x14ac:dyDescent="0.25">
      <c r="A85" s="6" t="s">
        <v>0</v>
      </c>
      <c r="G85" s="5"/>
    </row>
    <row r="86" spans="1:240" ht="12.75" customHeight="1" x14ac:dyDescent="0.25">
      <c r="A86" s="2"/>
      <c r="G86" s="7"/>
    </row>
    <row r="87" spans="1:240" x14ac:dyDescent="0.25">
      <c r="A87" s="2" t="s">
        <v>3</v>
      </c>
      <c r="C87" s="1" t="s">
        <v>4</v>
      </c>
      <c r="E87" s="3" t="s">
        <v>5</v>
      </c>
      <c r="F87" s="3" t="str">
        <f>F50</f>
        <v>ENERO</v>
      </c>
      <c r="G87" s="5" t="str">
        <f>G50</f>
        <v>VIGENCIA FISCAL: 2017</v>
      </c>
    </row>
    <row r="88" spans="1:240" ht="7.5" customHeight="1" thickBot="1" x14ac:dyDescent="0.3">
      <c r="A88" s="61"/>
      <c r="B88" s="62"/>
      <c r="C88" s="62"/>
      <c r="D88" s="63"/>
      <c r="E88" s="64"/>
      <c r="F88" s="63"/>
      <c r="G88" s="65"/>
    </row>
    <row r="89" spans="1:240" ht="61.5" customHeight="1" thickBot="1" x14ac:dyDescent="0.3">
      <c r="A89" s="66" t="s">
        <v>7</v>
      </c>
      <c r="B89" s="67"/>
      <c r="C89" s="67" t="s">
        <v>8</v>
      </c>
      <c r="D89" s="68" t="s">
        <v>9</v>
      </c>
      <c r="E89" s="69" t="s">
        <v>10</v>
      </c>
      <c r="F89" s="68" t="s">
        <v>11</v>
      </c>
      <c r="G89" s="70" t="s">
        <v>12</v>
      </c>
    </row>
    <row r="90" spans="1:240" ht="16.5" thickBot="1" x14ac:dyDescent="0.3">
      <c r="A90" s="220" t="s">
        <v>75</v>
      </c>
      <c r="B90" s="221"/>
      <c r="C90" s="221" t="s">
        <v>76</v>
      </c>
      <c r="D90" s="222">
        <f>+D91+D113+D116+D120</f>
        <v>578520230924.90002</v>
      </c>
      <c r="E90" s="222">
        <f>+E91+E113+E116+E120</f>
        <v>0</v>
      </c>
      <c r="F90" s="222">
        <f t="shared" ref="F90:F101" si="3">+D90-E90</f>
        <v>578520230924.90002</v>
      </c>
      <c r="G90" s="223">
        <f>+G91+G113+G116+G120</f>
        <v>302140345389</v>
      </c>
    </row>
    <row r="91" spans="1:240" ht="35.25" customHeight="1" x14ac:dyDescent="0.25">
      <c r="A91" s="48">
        <v>113</v>
      </c>
      <c r="B91" s="49"/>
      <c r="C91" s="71" t="s">
        <v>77</v>
      </c>
      <c r="D91" s="52">
        <f>+D92+D99+D102+D105</f>
        <v>544874770531.5</v>
      </c>
      <c r="E91" s="52">
        <f>+E92+E99+E102</f>
        <v>0</v>
      </c>
      <c r="F91" s="52">
        <f t="shared" si="3"/>
        <v>544874770531.5</v>
      </c>
      <c r="G91" s="224">
        <f>+G92+G99+G102</f>
        <v>270959345389</v>
      </c>
    </row>
    <row r="92" spans="1:240" ht="15.75" x14ac:dyDescent="0.25">
      <c r="A92" s="26">
        <v>113600</v>
      </c>
      <c r="B92" s="27"/>
      <c r="C92" s="30" t="s">
        <v>78</v>
      </c>
      <c r="D92" s="28">
        <f>+D93+D94+D95+D97+D98+D96</f>
        <v>481742477670</v>
      </c>
      <c r="E92" s="28">
        <f>+E93+E94+E95+E97+E98+E96</f>
        <v>0</v>
      </c>
      <c r="F92" s="28">
        <f t="shared" si="3"/>
        <v>481742477670</v>
      </c>
      <c r="G92" s="29">
        <f>+G93+G94+G95+G97+G98+G96</f>
        <v>211796626844</v>
      </c>
    </row>
    <row r="93" spans="1:240" ht="57.75" customHeight="1" x14ac:dyDescent="0.25">
      <c r="A93" s="26">
        <v>113600129</v>
      </c>
      <c r="B93" s="27">
        <v>11</v>
      </c>
      <c r="C93" s="30" t="s">
        <v>79</v>
      </c>
      <c r="D93" s="28">
        <v>37670192242</v>
      </c>
      <c r="E93" s="31">
        <v>0</v>
      </c>
      <c r="F93" s="28">
        <f t="shared" si="3"/>
        <v>37670192242</v>
      </c>
      <c r="G93" s="29">
        <v>37670192242</v>
      </c>
    </row>
    <row r="94" spans="1:240" ht="36" customHeight="1" x14ac:dyDescent="0.25">
      <c r="A94" s="26">
        <v>113600130</v>
      </c>
      <c r="B94" s="27">
        <v>11</v>
      </c>
      <c r="C94" s="30" t="s">
        <v>80</v>
      </c>
      <c r="D94" s="28">
        <v>21300413208</v>
      </c>
      <c r="E94" s="31">
        <v>0</v>
      </c>
      <c r="F94" s="28">
        <f t="shared" si="3"/>
        <v>21300413208</v>
      </c>
      <c r="G94" s="29">
        <v>21300413208</v>
      </c>
    </row>
    <row r="95" spans="1:240" ht="36" customHeight="1" x14ac:dyDescent="0.25">
      <c r="A95" s="26">
        <v>113600131</v>
      </c>
      <c r="B95" s="27">
        <v>11</v>
      </c>
      <c r="C95" s="30" t="s">
        <v>81</v>
      </c>
      <c r="D95" s="28">
        <v>1646021394</v>
      </c>
      <c r="E95" s="31">
        <v>0</v>
      </c>
      <c r="F95" s="28">
        <f t="shared" si="3"/>
        <v>1646021394</v>
      </c>
      <c r="G95" s="29">
        <v>1646021394</v>
      </c>
    </row>
    <row r="96" spans="1:240" ht="36" customHeight="1" x14ac:dyDescent="0.25">
      <c r="A96" s="26">
        <v>113600134</v>
      </c>
      <c r="B96" s="27">
        <v>20</v>
      </c>
      <c r="C96" s="30" t="s">
        <v>82</v>
      </c>
      <c r="D96" s="28">
        <v>269945850826</v>
      </c>
      <c r="E96" s="31">
        <v>0</v>
      </c>
      <c r="F96" s="28">
        <f t="shared" si="3"/>
        <v>269945850826</v>
      </c>
      <c r="G96" s="29">
        <v>0</v>
      </c>
    </row>
    <row r="97" spans="1:240" ht="36" customHeight="1" x14ac:dyDescent="0.25">
      <c r="A97" s="26">
        <v>113600136</v>
      </c>
      <c r="B97" s="27">
        <v>10</v>
      </c>
      <c r="C97" s="30" t="s">
        <v>83</v>
      </c>
      <c r="D97" s="28">
        <v>57000000000</v>
      </c>
      <c r="E97" s="31">
        <v>0</v>
      </c>
      <c r="F97" s="28">
        <f t="shared" si="3"/>
        <v>57000000000</v>
      </c>
      <c r="G97" s="29">
        <v>57000000000</v>
      </c>
    </row>
    <row r="98" spans="1:240" ht="52.5" customHeight="1" x14ac:dyDescent="0.25">
      <c r="A98" s="26">
        <v>113600139</v>
      </c>
      <c r="B98" s="27">
        <v>10</v>
      </c>
      <c r="C98" s="30" t="s">
        <v>84</v>
      </c>
      <c r="D98" s="28">
        <v>94180000000</v>
      </c>
      <c r="E98" s="31">
        <v>0</v>
      </c>
      <c r="F98" s="28">
        <f t="shared" si="3"/>
        <v>94180000000</v>
      </c>
      <c r="G98" s="29">
        <v>94180000000</v>
      </c>
    </row>
    <row r="99" spans="1:240" ht="15.75" x14ac:dyDescent="0.25">
      <c r="A99" s="26">
        <v>113601</v>
      </c>
      <c r="B99" s="27"/>
      <c r="C99" s="30" t="s">
        <v>85</v>
      </c>
      <c r="D99" s="28">
        <f>+D100+D101</f>
        <v>59162718545</v>
      </c>
      <c r="E99" s="31">
        <f>+E100+E101</f>
        <v>0</v>
      </c>
      <c r="F99" s="28">
        <f t="shared" si="3"/>
        <v>59162718545</v>
      </c>
      <c r="G99" s="29">
        <f>+G100+G101</f>
        <v>59162718545</v>
      </c>
    </row>
    <row r="100" spans="1:240" ht="79.5" customHeight="1" x14ac:dyDescent="0.25">
      <c r="A100" s="26">
        <v>11360111</v>
      </c>
      <c r="B100" s="27">
        <v>11</v>
      </c>
      <c r="C100" s="72" t="s">
        <v>86</v>
      </c>
      <c r="D100" s="28">
        <v>27586623923</v>
      </c>
      <c r="E100" s="31">
        <v>0</v>
      </c>
      <c r="F100" s="28">
        <f t="shared" si="3"/>
        <v>27586623923</v>
      </c>
      <c r="G100" s="29">
        <v>27586623923</v>
      </c>
    </row>
    <row r="101" spans="1:240" ht="48.75" customHeight="1" x14ac:dyDescent="0.25">
      <c r="A101" s="26">
        <v>11360112</v>
      </c>
      <c r="B101" s="27">
        <v>11</v>
      </c>
      <c r="C101" s="30" t="s">
        <v>87</v>
      </c>
      <c r="D101" s="28">
        <v>31576094622</v>
      </c>
      <c r="E101" s="31">
        <v>0</v>
      </c>
      <c r="F101" s="28">
        <f t="shared" si="3"/>
        <v>31576094622</v>
      </c>
      <c r="G101" s="29">
        <v>31576094622</v>
      </c>
    </row>
    <row r="102" spans="1:240" ht="15.75" x14ac:dyDescent="0.25">
      <c r="A102" s="26">
        <v>113605</v>
      </c>
      <c r="B102" s="27"/>
      <c r="C102" s="30" t="s">
        <v>88</v>
      </c>
      <c r="D102" s="28">
        <f>+D103+D104</f>
        <v>3688341671</v>
      </c>
      <c r="E102" s="31">
        <f>+E103+E104</f>
        <v>0</v>
      </c>
      <c r="F102" s="28">
        <f>+D102-E102</f>
        <v>3688341671</v>
      </c>
      <c r="G102" s="218">
        <f>+G103+G104</f>
        <v>0</v>
      </c>
    </row>
    <row r="103" spans="1:240" ht="39.75" customHeight="1" x14ac:dyDescent="0.25">
      <c r="A103" s="26">
        <v>1136057</v>
      </c>
      <c r="B103" s="27">
        <v>20</v>
      </c>
      <c r="C103" s="30" t="s">
        <v>89</v>
      </c>
      <c r="D103" s="28">
        <v>3545551352</v>
      </c>
      <c r="E103" s="31">
        <v>0</v>
      </c>
      <c r="F103" s="28">
        <f>+D103-E103</f>
        <v>3545551352</v>
      </c>
      <c r="G103" s="218">
        <v>0</v>
      </c>
    </row>
    <row r="104" spans="1:240" ht="41.25" customHeight="1" x14ac:dyDescent="0.25">
      <c r="A104" s="26">
        <v>1136057</v>
      </c>
      <c r="B104" s="27">
        <v>21</v>
      </c>
      <c r="C104" s="30" t="s">
        <v>89</v>
      </c>
      <c r="D104" s="28">
        <v>142790319</v>
      </c>
      <c r="E104" s="31">
        <v>0</v>
      </c>
      <c r="F104" s="28">
        <f>+D104-E104</f>
        <v>142790319</v>
      </c>
      <c r="G104" s="218">
        <v>0</v>
      </c>
    </row>
    <row r="105" spans="1:240" ht="15.75" x14ac:dyDescent="0.25">
      <c r="A105" s="26">
        <v>113607</v>
      </c>
      <c r="B105" s="27"/>
      <c r="C105" s="30" t="s">
        <v>90</v>
      </c>
      <c r="D105" s="28">
        <f>+D106</f>
        <v>281232645.5</v>
      </c>
      <c r="E105" s="31">
        <f>+E106</f>
        <v>0</v>
      </c>
      <c r="F105" s="28">
        <f>+D105-E105</f>
        <v>281232645.5</v>
      </c>
      <c r="G105" s="218">
        <f>+G106</f>
        <v>0</v>
      </c>
    </row>
    <row r="106" spans="1:240" ht="39.75" customHeight="1" thickBot="1" x14ac:dyDescent="0.3">
      <c r="A106" s="32">
        <v>1136071</v>
      </c>
      <c r="B106" s="33">
        <v>20</v>
      </c>
      <c r="C106" s="73" t="s">
        <v>91</v>
      </c>
      <c r="D106" s="36">
        <v>281232645.5</v>
      </c>
      <c r="E106" s="74">
        <v>0</v>
      </c>
      <c r="F106" s="36">
        <f>+D106-E106</f>
        <v>281232645.5</v>
      </c>
      <c r="G106" s="219">
        <v>0</v>
      </c>
    </row>
    <row r="107" spans="1:240" ht="49.5" customHeight="1" thickBot="1" x14ac:dyDescent="0.3">
      <c r="A107" s="38"/>
      <c r="B107" s="39"/>
      <c r="C107" s="75"/>
      <c r="D107" s="42"/>
      <c r="E107" s="41"/>
      <c r="F107" s="42"/>
      <c r="G107" s="42"/>
    </row>
    <row r="108" spans="1:240" ht="15" customHeight="1" x14ac:dyDescent="0.25">
      <c r="A108" s="416" t="s">
        <v>1</v>
      </c>
      <c r="B108" s="417"/>
      <c r="C108" s="417"/>
      <c r="D108" s="417"/>
      <c r="E108" s="417"/>
      <c r="F108" s="417"/>
      <c r="G108" s="418"/>
      <c r="H108" s="104"/>
      <c r="I108" s="420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0"/>
      <c r="AC108" s="420"/>
      <c r="AD108" s="420"/>
      <c r="AE108" s="420"/>
      <c r="AF108" s="420"/>
      <c r="AG108" s="420"/>
      <c r="AH108" s="420"/>
      <c r="AI108" s="420"/>
      <c r="AJ108" s="420"/>
      <c r="AK108" s="420"/>
      <c r="AL108" s="420"/>
      <c r="AM108" s="420"/>
      <c r="AN108" s="420"/>
      <c r="AO108" s="420"/>
      <c r="AP108" s="420"/>
      <c r="AQ108" s="420"/>
      <c r="AR108" s="420"/>
      <c r="AS108" s="420"/>
      <c r="AT108" s="420"/>
      <c r="AU108" s="420"/>
      <c r="AV108" s="420"/>
      <c r="AW108" s="420"/>
      <c r="AX108" s="420"/>
      <c r="AY108" s="420"/>
      <c r="AZ108" s="420"/>
      <c r="BA108" s="420"/>
      <c r="BB108" s="420"/>
      <c r="BC108" s="420"/>
      <c r="BD108" s="420"/>
      <c r="BE108" s="420"/>
      <c r="BF108" s="420"/>
      <c r="BG108" s="420"/>
      <c r="BH108" s="420"/>
      <c r="BI108" s="420"/>
      <c r="BJ108" s="420"/>
      <c r="BK108" s="420"/>
      <c r="BL108" s="420"/>
      <c r="BM108" s="420"/>
      <c r="BN108" s="420"/>
      <c r="BO108" s="420"/>
      <c r="BP108" s="420"/>
      <c r="BQ108" s="420"/>
      <c r="BR108" s="420"/>
      <c r="BS108" s="420"/>
      <c r="BT108" s="420"/>
      <c r="BU108" s="420"/>
      <c r="BV108" s="420"/>
      <c r="BW108" s="420"/>
      <c r="BX108" s="420"/>
      <c r="BY108" s="420"/>
      <c r="BZ108" s="420"/>
      <c r="CA108" s="420"/>
      <c r="CB108" s="420"/>
      <c r="CC108" s="420"/>
      <c r="CD108" s="420"/>
      <c r="CE108" s="420"/>
      <c r="CF108" s="420"/>
      <c r="CG108" s="420"/>
      <c r="CH108" s="420"/>
      <c r="CI108" s="420"/>
      <c r="CJ108" s="420"/>
      <c r="CK108" s="420"/>
      <c r="CL108" s="419"/>
      <c r="CM108" s="420"/>
      <c r="CN108" s="420"/>
      <c r="CO108" s="420"/>
      <c r="CP108" s="420"/>
      <c r="CQ108" s="420"/>
      <c r="CR108" s="421"/>
      <c r="CS108" s="419"/>
      <c r="CT108" s="420"/>
      <c r="CU108" s="420"/>
      <c r="CV108" s="420"/>
      <c r="CW108" s="420"/>
      <c r="CX108" s="420"/>
      <c r="CY108" s="421"/>
      <c r="CZ108" s="419"/>
      <c r="DA108" s="420"/>
      <c r="DB108" s="420"/>
      <c r="DC108" s="420"/>
      <c r="DD108" s="420"/>
      <c r="DE108" s="420"/>
      <c r="DF108" s="421"/>
      <c r="DG108" s="419"/>
      <c r="DH108" s="420"/>
      <c r="DI108" s="420"/>
      <c r="DJ108" s="420"/>
      <c r="DK108" s="420"/>
      <c r="DL108" s="420"/>
      <c r="DM108" s="421"/>
      <c r="DN108" s="419"/>
      <c r="DO108" s="420"/>
      <c r="DP108" s="420"/>
      <c r="DQ108" s="420"/>
      <c r="DR108" s="420"/>
      <c r="DS108" s="420"/>
      <c r="DT108" s="421"/>
      <c r="DU108" s="419"/>
      <c r="DV108" s="420"/>
      <c r="DW108" s="420"/>
      <c r="DX108" s="420"/>
      <c r="DY108" s="420"/>
      <c r="DZ108" s="420"/>
      <c r="EA108" s="421"/>
      <c r="EB108" s="419"/>
      <c r="EC108" s="420"/>
      <c r="ED108" s="420"/>
      <c r="EE108" s="420"/>
      <c r="EF108" s="420"/>
      <c r="EG108" s="420"/>
      <c r="EH108" s="421"/>
      <c r="EI108" s="419"/>
      <c r="EJ108" s="420"/>
      <c r="EK108" s="420"/>
      <c r="EL108" s="420"/>
      <c r="EM108" s="420"/>
      <c r="EN108" s="420"/>
      <c r="EO108" s="421"/>
      <c r="EP108" s="419"/>
      <c r="EQ108" s="420"/>
      <c r="ER108" s="420"/>
      <c r="ES108" s="420"/>
      <c r="ET108" s="420"/>
      <c r="EU108" s="420"/>
      <c r="EV108" s="421"/>
      <c r="EW108" s="419"/>
      <c r="EX108" s="420"/>
      <c r="EY108" s="420"/>
      <c r="EZ108" s="420"/>
      <c r="FA108" s="420"/>
      <c r="FB108" s="420"/>
      <c r="FC108" s="421"/>
      <c r="FD108" s="419"/>
      <c r="FE108" s="420"/>
      <c r="FF108" s="420"/>
      <c r="FG108" s="420"/>
      <c r="FH108" s="420"/>
      <c r="FI108" s="420"/>
      <c r="FJ108" s="421"/>
      <c r="FK108" s="419"/>
      <c r="FL108" s="420"/>
      <c r="FM108" s="420"/>
      <c r="FN108" s="420"/>
      <c r="FO108" s="420"/>
      <c r="FP108" s="420"/>
      <c r="FQ108" s="421"/>
      <c r="FR108" s="419"/>
      <c r="FS108" s="420"/>
      <c r="FT108" s="420"/>
      <c r="FU108" s="420"/>
      <c r="FV108" s="420"/>
      <c r="FW108" s="420"/>
      <c r="FX108" s="421"/>
      <c r="FY108" s="419"/>
      <c r="FZ108" s="420"/>
      <c r="GA108" s="420"/>
      <c r="GB108" s="420"/>
      <c r="GC108" s="420"/>
      <c r="GD108" s="420"/>
      <c r="GE108" s="421"/>
      <c r="GF108" s="419"/>
      <c r="GG108" s="420"/>
      <c r="GH108" s="420"/>
      <c r="GI108" s="420"/>
      <c r="GJ108" s="420"/>
      <c r="GK108" s="420"/>
      <c r="GL108" s="421"/>
      <c r="GM108" s="419"/>
      <c r="GN108" s="420"/>
      <c r="GO108" s="420"/>
      <c r="GP108" s="420"/>
      <c r="GQ108" s="420"/>
      <c r="GR108" s="420"/>
      <c r="GS108" s="421"/>
      <c r="GT108" s="419"/>
      <c r="GU108" s="420"/>
      <c r="GV108" s="420"/>
      <c r="GW108" s="420"/>
      <c r="GX108" s="420"/>
      <c r="GY108" s="420"/>
      <c r="GZ108" s="421"/>
      <c r="HA108" s="419"/>
      <c r="HB108" s="420"/>
      <c r="HC108" s="420"/>
      <c r="HD108" s="420"/>
      <c r="HE108" s="420"/>
      <c r="HF108" s="420"/>
      <c r="HG108" s="421"/>
      <c r="HH108" s="419"/>
      <c r="HI108" s="420"/>
      <c r="HJ108" s="420"/>
      <c r="HK108" s="420"/>
      <c r="HL108" s="420"/>
      <c r="HM108" s="420"/>
      <c r="HN108" s="421"/>
      <c r="HO108" s="419"/>
      <c r="HP108" s="420"/>
      <c r="HQ108" s="420"/>
      <c r="HR108" s="420"/>
      <c r="HS108" s="420"/>
      <c r="HT108" s="420"/>
      <c r="HU108" s="421"/>
      <c r="HV108" s="419"/>
      <c r="HW108" s="420"/>
      <c r="HX108" s="420"/>
      <c r="HY108" s="420"/>
      <c r="HZ108" s="420"/>
      <c r="IA108" s="420"/>
      <c r="IB108" s="421"/>
      <c r="IC108" s="419"/>
      <c r="ID108" s="420"/>
      <c r="IE108" s="420"/>
      <c r="IF108" s="420"/>
    </row>
    <row r="109" spans="1:240" ht="12" customHeight="1" x14ac:dyDescent="0.25">
      <c r="A109" s="419" t="s">
        <v>2</v>
      </c>
      <c r="B109" s="420"/>
      <c r="C109" s="420"/>
      <c r="D109" s="420"/>
      <c r="E109" s="420"/>
      <c r="F109" s="420"/>
      <c r="G109" s="421"/>
      <c r="H109" s="104"/>
      <c r="I109" s="420"/>
      <c r="J109" s="420"/>
      <c r="K109" s="420"/>
      <c r="L109" s="420"/>
      <c r="M109" s="420"/>
      <c r="N109" s="420"/>
      <c r="O109" s="420"/>
      <c r="P109" s="420"/>
      <c r="Q109" s="420"/>
      <c r="R109" s="420"/>
      <c r="S109" s="420"/>
      <c r="T109" s="420"/>
      <c r="U109" s="420"/>
      <c r="V109" s="420"/>
      <c r="W109" s="420"/>
      <c r="X109" s="420"/>
      <c r="Y109" s="420"/>
      <c r="Z109" s="420"/>
      <c r="AA109" s="420"/>
      <c r="AB109" s="420"/>
      <c r="AC109" s="420"/>
      <c r="AD109" s="420"/>
      <c r="AE109" s="420"/>
      <c r="AF109" s="420"/>
      <c r="AG109" s="420"/>
      <c r="AH109" s="420"/>
      <c r="AI109" s="420"/>
      <c r="AJ109" s="420"/>
      <c r="AK109" s="420"/>
      <c r="AL109" s="420"/>
      <c r="AM109" s="420"/>
      <c r="AN109" s="420"/>
      <c r="AO109" s="420"/>
      <c r="AP109" s="420"/>
      <c r="AQ109" s="420"/>
      <c r="AR109" s="420"/>
      <c r="AS109" s="420"/>
      <c r="AT109" s="420"/>
      <c r="AU109" s="420"/>
      <c r="AV109" s="420"/>
      <c r="AW109" s="420"/>
      <c r="AX109" s="420"/>
      <c r="AY109" s="420"/>
      <c r="AZ109" s="420"/>
      <c r="BA109" s="420"/>
      <c r="BB109" s="420"/>
      <c r="BC109" s="420"/>
      <c r="BD109" s="420"/>
      <c r="BE109" s="420"/>
      <c r="BF109" s="420"/>
      <c r="BG109" s="420"/>
      <c r="BH109" s="420"/>
      <c r="BI109" s="420"/>
      <c r="BJ109" s="420"/>
      <c r="BK109" s="420"/>
      <c r="BL109" s="420"/>
      <c r="BM109" s="420"/>
      <c r="BN109" s="420"/>
      <c r="BO109" s="420"/>
      <c r="BP109" s="420"/>
      <c r="BQ109" s="420"/>
      <c r="BR109" s="420"/>
      <c r="BS109" s="420"/>
      <c r="BT109" s="420"/>
      <c r="BU109" s="420"/>
      <c r="BV109" s="420"/>
      <c r="BW109" s="420"/>
      <c r="BX109" s="420"/>
      <c r="BY109" s="420"/>
      <c r="BZ109" s="420"/>
      <c r="CA109" s="420"/>
      <c r="CB109" s="420"/>
      <c r="CC109" s="420"/>
      <c r="CD109" s="420"/>
      <c r="CE109" s="420"/>
      <c r="CF109" s="420"/>
      <c r="CG109" s="420"/>
      <c r="CH109" s="420"/>
      <c r="CI109" s="420"/>
      <c r="CJ109" s="420"/>
      <c r="CK109" s="420"/>
      <c r="CL109" s="419"/>
      <c r="CM109" s="420"/>
      <c r="CN109" s="420"/>
      <c r="CO109" s="420"/>
      <c r="CP109" s="420"/>
      <c r="CQ109" s="420"/>
      <c r="CR109" s="421"/>
      <c r="CS109" s="419"/>
      <c r="CT109" s="420"/>
      <c r="CU109" s="420"/>
      <c r="CV109" s="420"/>
      <c r="CW109" s="420"/>
      <c r="CX109" s="420"/>
      <c r="CY109" s="421"/>
      <c r="CZ109" s="419"/>
      <c r="DA109" s="420"/>
      <c r="DB109" s="420"/>
      <c r="DC109" s="420"/>
      <c r="DD109" s="420"/>
      <c r="DE109" s="420"/>
      <c r="DF109" s="421"/>
      <c r="DG109" s="419"/>
      <c r="DH109" s="420"/>
      <c r="DI109" s="420"/>
      <c r="DJ109" s="420"/>
      <c r="DK109" s="420"/>
      <c r="DL109" s="420"/>
      <c r="DM109" s="421"/>
      <c r="DN109" s="419"/>
      <c r="DO109" s="420"/>
      <c r="DP109" s="420"/>
      <c r="DQ109" s="420"/>
      <c r="DR109" s="420"/>
      <c r="DS109" s="420"/>
      <c r="DT109" s="421"/>
      <c r="DU109" s="419"/>
      <c r="DV109" s="420"/>
      <c r="DW109" s="420"/>
      <c r="DX109" s="420"/>
      <c r="DY109" s="420"/>
      <c r="DZ109" s="420"/>
      <c r="EA109" s="421"/>
      <c r="EB109" s="419"/>
      <c r="EC109" s="420"/>
      <c r="ED109" s="420"/>
      <c r="EE109" s="420"/>
      <c r="EF109" s="420"/>
      <c r="EG109" s="420"/>
      <c r="EH109" s="421"/>
      <c r="EI109" s="419"/>
      <c r="EJ109" s="420"/>
      <c r="EK109" s="420"/>
      <c r="EL109" s="420"/>
      <c r="EM109" s="420"/>
      <c r="EN109" s="420"/>
      <c r="EO109" s="421"/>
      <c r="EP109" s="419"/>
      <c r="EQ109" s="420"/>
      <c r="ER109" s="420"/>
      <c r="ES109" s="420"/>
      <c r="ET109" s="420"/>
      <c r="EU109" s="420"/>
      <c r="EV109" s="421"/>
      <c r="EW109" s="419"/>
      <c r="EX109" s="420"/>
      <c r="EY109" s="420"/>
      <c r="EZ109" s="420"/>
      <c r="FA109" s="420"/>
      <c r="FB109" s="420"/>
      <c r="FC109" s="421"/>
      <c r="FD109" s="419"/>
      <c r="FE109" s="420"/>
      <c r="FF109" s="420"/>
      <c r="FG109" s="420"/>
      <c r="FH109" s="420"/>
      <c r="FI109" s="420"/>
      <c r="FJ109" s="421"/>
      <c r="FK109" s="419"/>
      <c r="FL109" s="420"/>
      <c r="FM109" s="420"/>
      <c r="FN109" s="420"/>
      <c r="FO109" s="420"/>
      <c r="FP109" s="420"/>
      <c r="FQ109" s="421"/>
      <c r="FR109" s="419"/>
      <c r="FS109" s="420"/>
      <c r="FT109" s="420"/>
      <c r="FU109" s="420"/>
      <c r="FV109" s="420"/>
      <c r="FW109" s="420"/>
      <c r="FX109" s="421"/>
      <c r="FY109" s="419"/>
      <c r="FZ109" s="420"/>
      <c r="GA109" s="420"/>
      <c r="GB109" s="420"/>
      <c r="GC109" s="420"/>
      <c r="GD109" s="420"/>
      <c r="GE109" s="421"/>
      <c r="GF109" s="419"/>
      <c r="GG109" s="420"/>
      <c r="GH109" s="420"/>
      <c r="GI109" s="420"/>
      <c r="GJ109" s="420"/>
      <c r="GK109" s="420"/>
      <c r="GL109" s="421"/>
      <c r="GM109" s="419"/>
      <c r="GN109" s="420"/>
      <c r="GO109" s="420"/>
      <c r="GP109" s="420"/>
      <c r="GQ109" s="420"/>
      <c r="GR109" s="420"/>
      <c r="GS109" s="421"/>
      <c r="GT109" s="419"/>
      <c r="GU109" s="420"/>
      <c r="GV109" s="420"/>
      <c r="GW109" s="420"/>
      <c r="GX109" s="420"/>
      <c r="GY109" s="420"/>
      <c r="GZ109" s="421"/>
      <c r="HA109" s="419"/>
      <c r="HB109" s="420"/>
      <c r="HC109" s="420"/>
      <c r="HD109" s="420"/>
      <c r="HE109" s="420"/>
      <c r="HF109" s="420"/>
      <c r="HG109" s="421"/>
      <c r="HH109" s="419"/>
      <c r="HI109" s="420"/>
      <c r="HJ109" s="420"/>
      <c r="HK109" s="420"/>
      <c r="HL109" s="420"/>
      <c r="HM109" s="420"/>
      <c r="HN109" s="421"/>
      <c r="HO109" s="419"/>
      <c r="HP109" s="420"/>
      <c r="HQ109" s="420"/>
      <c r="HR109" s="420"/>
      <c r="HS109" s="420"/>
      <c r="HT109" s="420"/>
      <c r="HU109" s="421"/>
      <c r="HV109" s="419"/>
      <c r="HW109" s="420"/>
      <c r="HX109" s="420"/>
      <c r="HY109" s="420"/>
      <c r="HZ109" s="420"/>
      <c r="IA109" s="420"/>
      <c r="IB109" s="421"/>
      <c r="IC109" s="419"/>
      <c r="ID109" s="420"/>
      <c r="IE109" s="420"/>
      <c r="IF109" s="420"/>
    </row>
    <row r="110" spans="1:240" ht="14.25" customHeight="1" x14ac:dyDescent="0.25">
      <c r="A110" s="6" t="s">
        <v>0</v>
      </c>
      <c r="G110" s="5"/>
    </row>
    <row r="111" spans="1:240" ht="18" customHeight="1" thickBot="1" x14ac:dyDescent="0.3">
      <c r="A111" s="2" t="s">
        <v>3</v>
      </c>
      <c r="C111" s="1" t="s">
        <v>4</v>
      </c>
      <c r="E111" s="3" t="s">
        <v>5</v>
      </c>
      <c r="F111" s="3" t="str">
        <f>F87</f>
        <v>ENERO</v>
      </c>
      <c r="G111" s="5" t="str">
        <f>G87</f>
        <v>VIGENCIA FISCAL: 2017</v>
      </c>
    </row>
    <row r="112" spans="1:240" ht="63" customHeight="1" thickBot="1" x14ac:dyDescent="0.3">
      <c r="A112" s="10" t="s">
        <v>7</v>
      </c>
      <c r="B112" s="11"/>
      <c r="C112" s="11" t="s">
        <v>8</v>
      </c>
      <c r="D112" s="12" t="s">
        <v>9</v>
      </c>
      <c r="E112" s="13" t="s">
        <v>10</v>
      </c>
      <c r="F112" s="12" t="s">
        <v>11</v>
      </c>
      <c r="G112" s="14" t="s">
        <v>12</v>
      </c>
    </row>
    <row r="113" spans="1:7" ht="39.75" customHeight="1" x14ac:dyDescent="0.25">
      <c r="A113" s="77">
        <v>223</v>
      </c>
      <c r="B113" s="78"/>
      <c r="C113" s="78" t="s">
        <v>92</v>
      </c>
      <c r="D113" s="23">
        <f>+D114</f>
        <v>0.12</v>
      </c>
      <c r="E113" s="23">
        <f>+E114</f>
        <v>0</v>
      </c>
      <c r="F113" s="23">
        <f t="shared" ref="F113:F119" si="4">+D113-E113</f>
        <v>0.12</v>
      </c>
      <c r="G113" s="25">
        <f>+G114</f>
        <v>0</v>
      </c>
    </row>
    <row r="114" spans="1:7" ht="20.25" customHeight="1" x14ac:dyDescent="0.25">
      <c r="A114" s="55">
        <v>223600</v>
      </c>
      <c r="B114" s="30"/>
      <c r="C114" s="30" t="s">
        <v>78</v>
      </c>
      <c r="D114" s="28">
        <f>+D115</f>
        <v>0.12</v>
      </c>
      <c r="E114" s="28">
        <f>+E115</f>
        <v>0</v>
      </c>
      <c r="F114" s="28">
        <f t="shared" si="4"/>
        <v>0.12</v>
      </c>
      <c r="G114" s="29">
        <f>+G115</f>
        <v>0</v>
      </c>
    </row>
    <row r="115" spans="1:7" ht="66.75" customHeight="1" x14ac:dyDescent="0.25">
      <c r="A115" s="55">
        <v>2236001</v>
      </c>
      <c r="B115" s="30">
        <v>20</v>
      </c>
      <c r="C115" s="30" t="s">
        <v>93</v>
      </c>
      <c r="D115" s="28">
        <v>0.12</v>
      </c>
      <c r="E115" s="28">
        <v>0</v>
      </c>
      <c r="F115" s="28">
        <f t="shared" si="4"/>
        <v>0.12</v>
      </c>
      <c r="G115" s="29">
        <v>0</v>
      </c>
    </row>
    <row r="116" spans="1:7" s="57" customFormat="1" ht="54" customHeight="1" x14ac:dyDescent="0.25">
      <c r="A116" s="55">
        <v>520</v>
      </c>
      <c r="B116" s="30"/>
      <c r="C116" s="30" t="s">
        <v>94</v>
      </c>
      <c r="D116" s="56">
        <f>+D117</f>
        <v>2423707360.2799997</v>
      </c>
      <c r="E116" s="56">
        <f>+E117</f>
        <v>0</v>
      </c>
      <c r="F116" s="56">
        <f t="shared" si="4"/>
        <v>2423707360.2799997</v>
      </c>
      <c r="G116" s="79">
        <f>+G117</f>
        <v>0</v>
      </c>
    </row>
    <row r="117" spans="1:7" s="57" customFormat="1" ht="15.75" customHeight="1" x14ac:dyDescent="0.25">
      <c r="A117" s="55">
        <v>520600</v>
      </c>
      <c r="B117" s="30"/>
      <c r="C117" s="30" t="s">
        <v>78</v>
      </c>
      <c r="D117" s="56">
        <f>+D118+D119</f>
        <v>2423707360.2799997</v>
      </c>
      <c r="E117" s="56">
        <f>+E118+E119</f>
        <v>0</v>
      </c>
      <c r="F117" s="56">
        <f t="shared" si="4"/>
        <v>2423707360.2799997</v>
      </c>
      <c r="G117" s="79">
        <f>+G118+G119</f>
        <v>0</v>
      </c>
    </row>
    <row r="118" spans="1:7" ht="48" customHeight="1" x14ac:dyDescent="0.25">
      <c r="A118" s="55">
        <v>5206002</v>
      </c>
      <c r="B118" s="30">
        <v>20</v>
      </c>
      <c r="C118" s="30" t="s">
        <v>95</v>
      </c>
      <c r="D118" s="28">
        <v>632395691.27999997</v>
      </c>
      <c r="E118" s="28">
        <v>0</v>
      </c>
      <c r="F118" s="28">
        <f t="shared" si="4"/>
        <v>632395691.27999997</v>
      </c>
      <c r="G118" s="29">
        <v>0</v>
      </c>
    </row>
    <row r="119" spans="1:7" ht="31.5" x14ac:dyDescent="0.25">
      <c r="A119" s="55">
        <v>5206007</v>
      </c>
      <c r="B119" s="30">
        <v>20</v>
      </c>
      <c r="C119" s="30" t="s">
        <v>96</v>
      </c>
      <c r="D119" s="28">
        <v>1791311669</v>
      </c>
      <c r="E119" s="28">
        <v>0</v>
      </c>
      <c r="F119" s="28">
        <f t="shared" si="4"/>
        <v>1791311669</v>
      </c>
      <c r="G119" s="29">
        <v>0</v>
      </c>
    </row>
    <row r="120" spans="1:7" s="57" customFormat="1" ht="54" customHeight="1" x14ac:dyDescent="0.25">
      <c r="A120" s="55">
        <v>530</v>
      </c>
      <c r="B120" s="30"/>
      <c r="C120" s="30" t="s">
        <v>97</v>
      </c>
      <c r="D120" s="56">
        <f>+D121</f>
        <v>31221753033</v>
      </c>
      <c r="E120" s="80">
        <f>+E121</f>
        <v>0</v>
      </c>
      <c r="F120" s="56">
        <f>+D120-E120</f>
        <v>31221753033</v>
      </c>
      <c r="G120" s="79">
        <f>+G121</f>
        <v>31181000000</v>
      </c>
    </row>
    <row r="121" spans="1:7" s="57" customFormat="1" ht="15.75" customHeight="1" x14ac:dyDescent="0.25">
      <c r="A121" s="55">
        <v>530600</v>
      </c>
      <c r="B121" s="30"/>
      <c r="C121" s="30" t="s">
        <v>78</v>
      </c>
      <c r="D121" s="56">
        <f>+D122+D123</f>
        <v>31221753033</v>
      </c>
      <c r="E121" s="80">
        <f>+E122</f>
        <v>0</v>
      </c>
      <c r="F121" s="56">
        <f>+D121-E121</f>
        <v>31221753033</v>
      </c>
      <c r="G121" s="79">
        <f>+G122</f>
        <v>31181000000</v>
      </c>
    </row>
    <row r="122" spans="1:7" s="57" customFormat="1" ht="57" customHeight="1" x14ac:dyDescent="0.25">
      <c r="A122" s="55">
        <v>5306003</v>
      </c>
      <c r="B122" s="30">
        <v>11</v>
      </c>
      <c r="C122" s="30" t="s">
        <v>98</v>
      </c>
      <c r="D122" s="56">
        <v>31181000000</v>
      </c>
      <c r="E122" s="81">
        <v>0</v>
      </c>
      <c r="F122" s="56">
        <f>+D122-E122</f>
        <v>31181000000</v>
      </c>
      <c r="G122" s="79">
        <v>31181000000</v>
      </c>
    </row>
    <row r="123" spans="1:7" s="57" customFormat="1" ht="57" customHeight="1" thickBot="1" x14ac:dyDescent="0.3">
      <c r="A123" s="82">
        <v>5306003</v>
      </c>
      <c r="B123" s="83">
        <v>20</v>
      </c>
      <c r="C123" s="83" t="s">
        <v>98</v>
      </c>
      <c r="D123" s="84">
        <v>40753033</v>
      </c>
      <c r="E123" s="85">
        <v>0</v>
      </c>
      <c r="F123" s="84">
        <f>+D123-E123</f>
        <v>40753033</v>
      </c>
      <c r="G123" s="86">
        <v>0</v>
      </c>
    </row>
    <row r="124" spans="1:7" ht="16.5" thickBot="1" x14ac:dyDescent="0.3">
      <c r="A124" s="422" t="s">
        <v>99</v>
      </c>
      <c r="B124" s="423"/>
      <c r="C124" s="424"/>
      <c r="D124" s="89">
        <f>+D9+D90</f>
        <v>579396716849.48999</v>
      </c>
      <c r="E124" s="90">
        <f>+E24+E92</f>
        <v>0</v>
      </c>
      <c r="F124" s="89">
        <f>+F9+F90</f>
        <v>579396716849.48999</v>
      </c>
      <c r="G124" s="89">
        <f>+G9+G90</f>
        <v>302268380442</v>
      </c>
    </row>
    <row r="125" spans="1:7" x14ac:dyDescent="0.25">
      <c r="A125" s="2"/>
      <c r="G125" s="5"/>
    </row>
    <row r="126" spans="1:7" x14ac:dyDescent="0.25">
      <c r="A126" s="2"/>
      <c r="G126" s="5"/>
    </row>
    <row r="127" spans="1:7" x14ac:dyDescent="0.25">
      <c r="A127" s="91" t="s">
        <v>100</v>
      </c>
      <c r="B127" s="92"/>
      <c r="C127" s="92"/>
      <c r="D127" s="92"/>
      <c r="E127" s="93" t="s">
        <v>101</v>
      </c>
      <c r="F127" s="93"/>
      <c r="G127" s="94"/>
    </row>
    <row r="128" spans="1:7" x14ac:dyDescent="0.25">
      <c r="A128" s="95" t="s">
        <v>102</v>
      </c>
      <c r="B128" s="92"/>
      <c r="C128" s="92"/>
      <c r="D128" s="92"/>
      <c r="E128" s="96" t="s">
        <v>103</v>
      </c>
      <c r="F128" s="96"/>
      <c r="G128" s="97"/>
    </row>
    <row r="129" spans="1:7" x14ac:dyDescent="0.25">
      <c r="A129" s="95" t="s">
        <v>104</v>
      </c>
      <c r="B129" s="92"/>
      <c r="C129" s="92"/>
      <c r="D129" s="98"/>
      <c r="E129" s="99" t="s">
        <v>105</v>
      </c>
      <c r="F129" s="93"/>
      <c r="G129" s="94"/>
    </row>
    <row r="130" spans="1:7" x14ac:dyDescent="0.25">
      <c r="A130" s="95"/>
      <c r="B130" s="92"/>
      <c r="C130" s="92"/>
      <c r="D130" s="92"/>
      <c r="E130" s="96"/>
      <c r="F130" s="96"/>
      <c r="G130" s="97"/>
    </row>
    <row r="131" spans="1:7" x14ac:dyDescent="0.25">
      <c r="A131" s="91"/>
      <c r="B131" s="92"/>
      <c r="C131" s="92"/>
      <c r="D131" s="99"/>
      <c r="E131" s="100"/>
      <c r="F131" s="99"/>
      <c r="G131" s="94"/>
    </row>
    <row r="132" spans="1:7" x14ac:dyDescent="0.25">
      <c r="A132" s="95"/>
      <c r="B132" s="92"/>
      <c r="C132" s="92"/>
      <c r="D132" s="99"/>
      <c r="E132" s="100"/>
      <c r="F132" s="99"/>
      <c r="G132" s="94"/>
    </row>
    <row r="133" spans="1:7" x14ac:dyDescent="0.25">
      <c r="A133" s="95" t="s">
        <v>106</v>
      </c>
      <c r="B133" s="92"/>
      <c r="C133" s="92"/>
      <c r="D133" s="3" t="s">
        <v>107</v>
      </c>
      <c r="F133" s="92" t="s">
        <v>101</v>
      </c>
      <c r="G133" s="101"/>
    </row>
    <row r="134" spans="1:7" x14ac:dyDescent="0.25">
      <c r="A134" s="95" t="s">
        <v>108</v>
      </c>
      <c r="B134" s="92"/>
      <c r="C134" s="92"/>
      <c r="D134" s="102" t="s">
        <v>109</v>
      </c>
      <c r="F134" s="96" t="s">
        <v>110</v>
      </c>
      <c r="G134" s="94"/>
    </row>
    <row r="135" spans="1:7" x14ac:dyDescent="0.25">
      <c r="A135" s="95" t="s">
        <v>111</v>
      </c>
      <c r="B135" s="92"/>
      <c r="C135" s="92"/>
      <c r="D135" s="102" t="s">
        <v>112</v>
      </c>
      <c r="F135" s="99" t="s">
        <v>113</v>
      </c>
      <c r="G135" s="94"/>
    </row>
    <row r="136" spans="1:7" ht="15.75" thickBot="1" x14ac:dyDescent="0.3">
      <c r="A136" s="103"/>
      <c r="B136" s="62"/>
      <c r="C136" s="62"/>
      <c r="D136" s="62"/>
      <c r="E136" s="63"/>
      <c r="F136" s="63"/>
      <c r="G136" s="65"/>
    </row>
  </sheetData>
  <mergeCells count="112">
    <mergeCell ref="A124:C124"/>
    <mergeCell ref="FK109:FQ109"/>
    <mergeCell ref="FR109:FX109"/>
    <mergeCell ref="FY109:GE109"/>
    <mergeCell ref="GF109:GL109"/>
    <mergeCell ref="GM109:GS109"/>
    <mergeCell ref="GT109:GZ109"/>
    <mergeCell ref="DU109:EA109"/>
    <mergeCell ref="EB109:EH109"/>
    <mergeCell ref="EI109:EO109"/>
    <mergeCell ref="EP109:EV109"/>
    <mergeCell ref="EW109:FC109"/>
    <mergeCell ref="FD109:FJ109"/>
    <mergeCell ref="CE109:CK109"/>
    <mergeCell ref="CL109:CR109"/>
    <mergeCell ref="CS109:CY109"/>
    <mergeCell ref="CZ109:DF109"/>
    <mergeCell ref="DG109:DM109"/>
    <mergeCell ref="DN109:DT109"/>
    <mergeCell ref="A109:G109"/>
    <mergeCell ref="I109:L109"/>
    <mergeCell ref="M109:S109"/>
    <mergeCell ref="T109:Z109"/>
    <mergeCell ref="AA109:AG109"/>
    <mergeCell ref="AH109:AN109"/>
    <mergeCell ref="HA109:HG109"/>
    <mergeCell ref="HH109:HN109"/>
    <mergeCell ref="HO109:HU109"/>
    <mergeCell ref="IC108:IF108"/>
    <mergeCell ref="FD108:FJ108"/>
    <mergeCell ref="FK108:FQ108"/>
    <mergeCell ref="FR108:FX108"/>
    <mergeCell ref="FY108:GE108"/>
    <mergeCell ref="GF108:GL108"/>
    <mergeCell ref="GM108:GS108"/>
    <mergeCell ref="AO109:AU109"/>
    <mergeCell ref="AV109:BB109"/>
    <mergeCell ref="BC109:BI109"/>
    <mergeCell ref="BJ109:BP109"/>
    <mergeCell ref="BQ109:BW109"/>
    <mergeCell ref="BX109:CD109"/>
    <mergeCell ref="HV109:IB109"/>
    <mergeCell ref="IC109:IF109"/>
    <mergeCell ref="CL108:CR108"/>
    <mergeCell ref="CS108:CY108"/>
    <mergeCell ref="CZ108:DF108"/>
    <mergeCell ref="DG108:DM108"/>
    <mergeCell ref="GT108:GZ108"/>
    <mergeCell ref="HA108:HG108"/>
    <mergeCell ref="HH108:HN108"/>
    <mergeCell ref="HO108:HU108"/>
    <mergeCell ref="HV108:IB108"/>
    <mergeCell ref="AH108:AN108"/>
    <mergeCell ref="AO108:AU108"/>
    <mergeCell ref="AV108:BB108"/>
    <mergeCell ref="BC108:BI108"/>
    <mergeCell ref="BJ108:BP108"/>
    <mergeCell ref="BQ108:BW108"/>
    <mergeCell ref="DN108:DT108"/>
    <mergeCell ref="DU108:EA108"/>
    <mergeCell ref="EB108:EH108"/>
    <mergeCell ref="EI108:EO108"/>
    <mergeCell ref="EP108:EV108"/>
    <mergeCell ref="EW108:FC108"/>
    <mergeCell ref="BX108:CD108"/>
    <mergeCell ref="CE108:CK108"/>
    <mergeCell ref="HH83:HN83"/>
    <mergeCell ref="HO83:HU83"/>
    <mergeCell ref="HV83:IB83"/>
    <mergeCell ref="DU83:EA83"/>
    <mergeCell ref="AV83:BB83"/>
    <mergeCell ref="BC83:BI83"/>
    <mergeCell ref="BJ83:BP83"/>
    <mergeCell ref="BQ83:BW83"/>
    <mergeCell ref="BX83:CD83"/>
    <mergeCell ref="CE83:CK83"/>
    <mergeCell ref="IC83:IF83"/>
    <mergeCell ref="A84:G84"/>
    <mergeCell ref="A108:G108"/>
    <mergeCell ref="I108:L108"/>
    <mergeCell ref="M108:S108"/>
    <mergeCell ref="T108:Z108"/>
    <mergeCell ref="AA108:AG108"/>
    <mergeCell ref="FR83:FX83"/>
    <mergeCell ref="FY83:GE83"/>
    <mergeCell ref="GF83:GL83"/>
    <mergeCell ref="GM83:GS83"/>
    <mergeCell ref="GT83:GZ83"/>
    <mergeCell ref="HA83:HG83"/>
    <mergeCell ref="EB83:EH83"/>
    <mergeCell ref="EI83:EO83"/>
    <mergeCell ref="EP83:EV83"/>
    <mergeCell ref="EW83:FC83"/>
    <mergeCell ref="FD83:FJ83"/>
    <mergeCell ref="FK83:FQ83"/>
    <mergeCell ref="CL83:CR83"/>
    <mergeCell ref="CS83:CY83"/>
    <mergeCell ref="CZ83:DF83"/>
    <mergeCell ref="DG83:DM83"/>
    <mergeCell ref="DN83:DT83"/>
    <mergeCell ref="I83:L83"/>
    <mergeCell ref="M83:S83"/>
    <mergeCell ref="T83:Z83"/>
    <mergeCell ref="AA83:AG83"/>
    <mergeCell ref="AH83:AN83"/>
    <mergeCell ref="AO83:AU83"/>
    <mergeCell ref="A1:G1"/>
    <mergeCell ref="A2:G2"/>
    <mergeCell ref="A45:G45"/>
    <mergeCell ref="A46:G46"/>
    <mergeCell ref="A47:G47"/>
    <mergeCell ref="A83:G8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landscape" r:id="rId1"/>
  <rowBreaks count="3" manualBreakCount="3">
    <brk id="43" max="6" man="1"/>
    <brk id="81" max="6" man="1"/>
    <brk id="106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F136"/>
  <sheetViews>
    <sheetView zoomScaleNormal="100" workbookViewId="0">
      <selection sqref="A1:G136"/>
    </sheetView>
  </sheetViews>
  <sheetFormatPr baseColWidth="10" defaultRowHeight="15" x14ac:dyDescent="0.25"/>
  <cols>
    <col min="1" max="1" width="20.28515625" style="1" customWidth="1"/>
    <col min="2" max="2" width="7.28515625" style="1" customWidth="1"/>
    <col min="3" max="3" width="51.42578125" style="1" customWidth="1"/>
    <col min="4" max="4" width="23.42578125" style="3" customWidth="1"/>
    <col min="5" max="5" width="19.42578125" style="4" customWidth="1"/>
    <col min="6" max="6" width="20" style="3" customWidth="1"/>
    <col min="7" max="7" width="25.140625" style="3" customWidth="1"/>
    <col min="8" max="8" width="4.42578125" style="1" customWidth="1"/>
    <col min="9" max="256" width="11.42578125" style="1"/>
    <col min="257" max="257" width="20.28515625" style="1" customWidth="1"/>
    <col min="258" max="258" width="7.28515625" style="1" customWidth="1"/>
    <col min="259" max="259" width="51.42578125" style="1" customWidth="1"/>
    <col min="260" max="260" width="23.42578125" style="1" customWidth="1"/>
    <col min="261" max="261" width="19.42578125" style="1" customWidth="1"/>
    <col min="262" max="262" width="20" style="1" customWidth="1"/>
    <col min="263" max="263" width="25.140625" style="1" customWidth="1"/>
    <col min="264" max="264" width="4.42578125" style="1" customWidth="1"/>
    <col min="265" max="512" width="11.42578125" style="1"/>
    <col min="513" max="513" width="20.28515625" style="1" customWidth="1"/>
    <col min="514" max="514" width="7.28515625" style="1" customWidth="1"/>
    <col min="515" max="515" width="51.42578125" style="1" customWidth="1"/>
    <col min="516" max="516" width="23.42578125" style="1" customWidth="1"/>
    <col min="517" max="517" width="19.42578125" style="1" customWidth="1"/>
    <col min="518" max="518" width="20" style="1" customWidth="1"/>
    <col min="519" max="519" width="25.140625" style="1" customWidth="1"/>
    <col min="520" max="520" width="4.42578125" style="1" customWidth="1"/>
    <col min="521" max="768" width="11.42578125" style="1"/>
    <col min="769" max="769" width="20.28515625" style="1" customWidth="1"/>
    <col min="770" max="770" width="7.28515625" style="1" customWidth="1"/>
    <col min="771" max="771" width="51.42578125" style="1" customWidth="1"/>
    <col min="772" max="772" width="23.42578125" style="1" customWidth="1"/>
    <col min="773" max="773" width="19.42578125" style="1" customWidth="1"/>
    <col min="774" max="774" width="20" style="1" customWidth="1"/>
    <col min="775" max="775" width="25.140625" style="1" customWidth="1"/>
    <col min="776" max="776" width="4.42578125" style="1" customWidth="1"/>
    <col min="777" max="1024" width="11.42578125" style="1"/>
    <col min="1025" max="1025" width="20.28515625" style="1" customWidth="1"/>
    <col min="1026" max="1026" width="7.28515625" style="1" customWidth="1"/>
    <col min="1027" max="1027" width="51.42578125" style="1" customWidth="1"/>
    <col min="1028" max="1028" width="23.42578125" style="1" customWidth="1"/>
    <col min="1029" max="1029" width="19.42578125" style="1" customWidth="1"/>
    <col min="1030" max="1030" width="20" style="1" customWidth="1"/>
    <col min="1031" max="1031" width="25.140625" style="1" customWidth="1"/>
    <col min="1032" max="1032" width="4.42578125" style="1" customWidth="1"/>
    <col min="1033" max="1280" width="11.42578125" style="1"/>
    <col min="1281" max="1281" width="20.28515625" style="1" customWidth="1"/>
    <col min="1282" max="1282" width="7.28515625" style="1" customWidth="1"/>
    <col min="1283" max="1283" width="51.42578125" style="1" customWidth="1"/>
    <col min="1284" max="1284" width="23.42578125" style="1" customWidth="1"/>
    <col min="1285" max="1285" width="19.42578125" style="1" customWidth="1"/>
    <col min="1286" max="1286" width="20" style="1" customWidth="1"/>
    <col min="1287" max="1287" width="25.140625" style="1" customWidth="1"/>
    <col min="1288" max="1288" width="4.42578125" style="1" customWidth="1"/>
    <col min="1289" max="1536" width="11.42578125" style="1"/>
    <col min="1537" max="1537" width="20.28515625" style="1" customWidth="1"/>
    <col min="1538" max="1538" width="7.28515625" style="1" customWidth="1"/>
    <col min="1539" max="1539" width="51.42578125" style="1" customWidth="1"/>
    <col min="1540" max="1540" width="23.42578125" style="1" customWidth="1"/>
    <col min="1541" max="1541" width="19.42578125" style="1" customWidth="1"/>
    <col min="1542" max="1542" width="20" style="1" customWidth="1"/>
    <col min="1543" max="1543" width="25.140625" style="1" customWidth="1"/>
    <col min="1544" max="1544" width="4.42578125" style="1" customWidth="1"/>
    <col min="1545" max="1792" width="11.42578125" style="1"/>
    <col min="1793" max="1793" width="20.28515625" style="1" customWidth="1"/>
    <col min="1794" max="1794" width="7.28515625" style="1" customWidth="1"/>
    <col min="1795" max="1795" width="51.42578125" style="1" customWidth="1"/>
    <col min="1796" max="1796" width="23.42578125" style="1" customWidth="1"/>
    <col min="1797" max="1797" width="19.42578125" style="1" customWidth="1"/>
    <col min="1798" max="1798" width="20" style="1" customWidth="1"/>
    <col min="1799" max="1799" width="25.140625" style="1" customWidth="1"/>
    <col min="1800" max="1800" width="4.42578125" style="1" customWidth="1"/>
    <col min="1801" max="2048" width="11.42578125" style="1"/>
    <col min="2049" max="2049" width="20.28515625" style="1" customWidth="1"/>
    <col min="2050" max="2050" width="7.28515625" style="1" customWidth="1"/>
    <col min="2051" max="2051" width="51.42578125" style="1" customWidth="1"/>
    <col min="2052" max="2052" width="23.42578125" style="1" customWidth="1"/>
    <col min="2053" max="2053" width="19.42578125" style="1" customWidth="1"/>
    <col min="2054" max="2054" width="20" style="1" customWidth="1"/>
    <col min="2055" max="2055" width="25.140625" style="1" customWidth="1"/>
    <col min="2056" max="2056" width="4.42578125" style="1" customWidth="1"/>
    <col min="2057" max="2304" width="11.42578125" style="1"/>
    <col min="2305" max="2305" width="20.28515625" style="1" customWidth="1"/>
    <col min="2306" max="2306" width="7.28515625" style="1" customWidth="1"/>
    <col min="2307" max="2307" width="51.42578125" style="1" customWidth="1"/>
    <col min="2308" max="2308" width="23.42578125" style="1" customWidth="1"/>
    <col min="2309" max="2309" width="19.42578125" style="1" customWidth="1"/>
    <col min="2310" max="2310" width="20" style="1" customWidth="1"/>
    <col min="2311" max="2311" width="25.140625" style="1" customWidth="1"/>
    <col min="2312" max="2312" width="4.42578125" style="1" customWidth="1"/>
    <col min="2313" max="2560" width="11.42578125" style="1"/>
    <col min="2561" max="2561" width="20.28515625" style="1" customWidth="1"/>
    <col min="2562" max="2562" width="7.28515625" style="1" customWidth="1"/>
    <col min="2563" max="2563" width="51.42578125" style="1" customWidth="1"/>
    <col min="2564" max="2564" width="23.42578125" style="1" customWidth="1"/>
    <col min="2565" max="2565" width="19.42578125" style="1" customWidth="1"/>
    <col min="2566" max="2566" width="20" style="1" customWidth="1"/>
    <col min="2567" max="2567" width="25.140625" style="1" customWidth="1"/>
    <col min="2568" max="2568" width="4.42578125" style="1" customWidth="1"/>
    <col min="2569" max="2816" width="11.42578125" style="1"/>
    <col min="2817" max="2817" width="20.28515625" style="1" customWidth="1"/>
    <col min="2818" max="2818" width="7.28515625" style="1" customWidth="1"/>
    <col min="2819" max="2819" width="51.42578125" style="1" customWidth="1"/>
    <col min="2820" max="2820" width="23.42578125" style="1" customWidth="1"/>
    <col min="2821" max="2821" width="19.42578125" style="1" customWidth="1"/>
    <col min="2822" max="2822" width="20" style="1" customWidth="1"/>
    <col min="2823" max="2823" width="25.140625" style="1" customWidth="1"/>
    <col min="2824" max="2824" width="4.42578125" style="1" customWidth="1"/>
    <col min="2825" max="3072" width="11.42578125" style="1"/>
    <col min="3073" max="3073" width="20.28515625" style="1" customWidth="1"/>
    <col min="3074" max="3074" width="7.28515625" style="1" customWidth="1"/>
    <col min="3075" max="3075" width="51.42578125" style="1" customWidth="1"/>
    <col min="3076" max="3076" width="23.42578125" style="1" customWidth="1"/>
    <col min="3077" max="3077" width="19.42578125" style="1" customWidth="1"/>
    <col min="3078" max="3078" width="20" style="1" customWidth="1"/>
    <col min="3079" max="3079" width="25.140625" style="1" customWidth="1"/>
    <col min="3080" max="3080" width="4.42578125" style="1" customWidth="1"/>
    <col min="3081" max="3328" width="11.42578125" style="1"/>
    <col min="3329" max="3329" width="20.28515625" style="1" customWidth="1"/>
    <col min="3330" max="3330" width="7.28515625" style="1" customWidth="1"/>
    <col min="3331" max="3331" width="51.42578125" style="1" customWidth="1"/>
    <col min="3332" max="3332" width="23.42578125" style="1" customWidth="1"/>
    <col min="3333" max="3333" width="19.42578125" style="1" customWidth="1"/>
    <col min="3334" max="3334" width="20" style="1" customWidth="1"/>
    <col min="3335" max="3335" width="25.140625" style="1" customWidth="1"/>
    <col min="3336" max="3336" width="4.42578125" style="1" customWidth="1"/>
    <col min="3337" max="3584" width="11.42578125" style="1"/>
    <col min="3585" max="3585" width="20.28515625" style="1" customWidth="1"/>
    <col min="3586" max="3586" width="7.28515625" style="1" customWidth="1"/>
    <col min="3587" max="3587" width="51.42578125" style="1" customWidth="1"/>
    <col min="3588" max="3588" width="23.42578125" style="1" customWidth="1"/>
    <col min="3589" max="3589" width="19.42578125" style="1" customWidth="1"/>
    <col min="3590" max="3590" width="20" style="1" customWidth="1"/>
    <col min="3591" max="3591" width="25.140625" style="1" customWidth="1"/>
    <col min="3592" max="3592" width="4.42578125" style="1" customWidth="1"/>
    <col min="3593" max="3840" width="11.42578125" style="1"/>
    <col min="3841" max="3841" width="20.28515625" style="1" customWidth="1"/>
    <col min="3842" max="3842" width="7.28515625" style="1" customWidth="1"/>
    <col min="3843" max="3843" width="51.42578125" style="1" customWidth="1"/>
    <col min="3844" max="3844" width="23.42578125" style="1" customWidth="1"/>
    <col min="3845" max="3845" width="19.42578125" style="1" customWidth="1"/>
    <col min="3846" max="3846" width="20" style="1" customWidth="1"/>
    <col min="3847" max="3847" width="25.140625" style="1" customWidth="1"/>
    <col min="3848" max="3848" width="4.42578125" style="1" customWidth="1"/>
    <col min="3849" max="4096" width="11.42578125" style="1"/>
    <col min="4097" max="4097" width="20.28515625" style="1" customWidth="1"/>
    <col min="4098" max="4098" width="7.28515625" style="1" customWidth="1"/>
    <col min="4099" max="4099" width="51.42578125" style="1" customWidth="1"/>
    <col min="4100" max="4100" width="23.42578125" style="1" customWidth="1"/>
    <col min="4101" max="4101" width="19.42578125" style="1" customWidth="1"/>
    <col min="4102" max="4102" width="20" style="1" customWidth="1"/>
    <col min="4103" max="4103" width="25.140625" style="1" customWidth="1"/>
    <col min="4104" max="4104" width="4.42578125" style="1" customWidth="1"/>
    <col min="4105" max="4352" width="11.42578125" style="1"/>
    <col min="4353" max="4353" width="20.28515625" style="1" customWidth="1"/>
    <col min="4354" max="4354" width="7.28515625" style="1" customWidth="1"/>
    <col min="4355" max="4355" width="51.42578125" style="1" customWidth="1"/>
    <col min="4356" max="4356" width="23.42578125" style="1" customWidth="1"/>
    <col min="4357" max="4357" width="19.42578125" style="1" customWidth="1"/>
    <col min="4358" max="4358" width="20" style="1" customWidth="1"/>
    <col min="4359" max="4359" width="25.140625" style="1" customWidth="1"/>
    <col min="4360" max="4360" width="4.42578125" style="1" customWidth="1"/>
    <col min="4361" max="4608" width="11.42578125" style="1"/>
    <col min="4609" max="4609" width="20.28515625" style="1" customWidth="1"/>
    <col min="4610" max="4610" width="7.28515625" style="1" customWidth="1"/>
    <col min="4611" max="4611" width="51.42578125" style="1" customWidth="1"/>
    <col min="4612" max="4612" width="23.42578125" style="1" customWidth="1"/>
    <col min="4613" max="4613" width="19.42578125" style="1" customWidth="1"/>
    <col min="4614" max="4614" width="20" style="1" customWidth="1"/>
    <col min="4615" max="4615" width="25.140625" style="1" customWidth="1"/>
    <col min="4616" max="4616" width="4.42578125" style="1" customWidth="1"/>
    <col min="4617" max="4864" width="11.42578125" style="1"/>
    <col min="4865" max="4865" width="20.28515625" style="1" customWidth="1"/>
    <col min="4866" max="4866" width="7.28515625" style="1" customWidth="1"/>
    <col min="4867" max="4867" width="51.42578125" style="1" customWidth="1"/>
    <col min="4868" max="4868" width="23.42578125" style="1" customWidth="1"/>
    <col min="4869" max="4869" width="19.42578125" style="1" customWidth="1"/>
    <col min="4870" max="4870" width="20" style="1" customWidth="1"/>
    <col min="4871" max="4871" width="25.140625" style="1" customWidth="1"/>
    <col min="4872" max="4872" width="4.42578125" style="1" customWidth="1"/>
    <col min="4873" max="5120" width="11.42578125" style="1"/>
    <col min="5121" max="5121" width="20.28515625" style="1" customWidth="1"/>
    <col min="5122" max="5122" width="7.28515625" style="1" customWidth="1"/>
    <col min="5123" max="5123" width="51.42578125" style="1" customWidth="1"/>
    <col min="5124" max="5124" width="23.42578125" style="1" customWidth="1"/>
    <col min="5125" max="5125" width="19.42578125" style="1" customWidth="1"/>
    <col min="5126" max="5126" width="20" style="1" customWidth="1"/>
    <col min="5127" max="5127" width="25.140625" style="1" customWidth="1"/>
    <col min="5128" max="5128" width="4.42578125" style="1" customWidth="1"/>
    <col min="5129" max="5376" width="11.42578125" style="1"/>
    <col min="5377" max="5377" width="20.28515625" style="1" customWidth="1"/>
    <col min="5378" max="5378" width="7.28515625" style="1" customWidth="1"/>
    <col min="5379" max="5379" width="51.42578125" style="1" customWidth="1"/>
    <col min="5380" max="5380" width="23.42578125" style="1" customWidth="1"/>
    <col min="5381" max="5381" width="19.42578125" style="1" customWidth="1"/>
    <col min="5382" max="5382" width="20" style="1" customWidth="1"/>
    <col min="5383" max="5383" width="25.140625" style="1" customWidth="1"/>
    <col min="5384" max="5384" width="4.42578125" style="1" customWidth="1"/>
    <col min="5385" max="5632" width="11.42578125" style="1"/>
    <col min="5633" max="5633" width="20.28515625" style="1" customWidth="1"/>
    <col min="5634" max="5634" width="7.28515625" style="1" customWidth="1"/>
    <col min="5635" max="5635" width="51.42578125" style="1" customWidth="1"/>
    <col min="5636" max="5636" width="23.42578125" style="1" customWidth="1"/>
    <col min="5637" max="5637" width="19.42578125" style="1" customWidth="1"/>
    <col min="5638" max="5638" width="20" style="1" customWidth="1"/>
    <col min="5639" max="5639" width="25.140625" style="1" customWidth="1"/>
    <col min="5640" max="5640" width="4.42578125" style="1" customWidth="1"/>
    <col min="5641" max="5888" width="11.42578125" style="1"/>
    <col min="5889" max="5889" width="20.28515625" style="1" customWidth="1"/>
    <col min="5890" max="5890" width="7.28515625" style="1" customWidth="1"/>
    <col min="5891" max="5891" width="51.42578125" style="1" customWidth="1"/>
    <col min="5892" max="5892" width="23.42578125" style="1" customWidth="1"/>
    <col min="5893" max="5893" width="19.42578125" style="1" customWidth="1"/>
    <col min="5894" max="5894" width="20" style="1" customWidth="1"/>
    <col min="5895" max="5895" width="25.140625" style="1" customWidth="1"/>
    <col min="5896" max="5896" width="4.42578125" style="1" customWidth="1"/>
    <col min="5897" max="6144" width="11.42578125" style="1"/>
    <col min="6145" max="6145" width="20.28515625" style="1" customWidth="1"/>
    <col min="6146" max="6146" width="7.28515625" style="1" customWidth="1"/>
    <col min="6147" max="6147" width="51.42578125" style="1" customWidth="1"/>
    <col min="6148" max="6148" width="23.42578125" style="1" customWidth="1"/>
    <col min="6149" max="6149" width="19.42578125" style="1" customWidth="1"/>
    <col min="6150" max="6150" width="20" style="1" customWidth="1"/>
    <col min="6151" max="6151" width="25.140625" style="1" customWidth="1"/>
    <col min="6152" max="6152" width="4.42578125" style="1" customWidth="1"/>
    <col min="6153" max="6400" width="11.42578125" style="1"/>
    <col min="6401" max="6401" width="20.28515625" style="1" customWidth="1"/>
    <col min="6402" max="6402" width="7.28515625" style="1" customWidth="1"/>
    <col min="6403" max="6403" width="51.42578125" style="1" customWidth="1"/>
    <col min="6404" max="6404" width="23.42578125" style="1" customWidth="1"/>
    <col min="6405" max="6405" width="19.42578125" style="1" customWidth="1"/>
    <col min="6406" max="6406" width="20" style="1" customWidth="1"/>
    <col min="6407" max="6407" width="25.140625" style="1" customWidth="1"/>
    <col min="6408" max="6408" width="4.42578125" style="1" customWidth="1"/>
    <col min="6409" max="6656" width="11.42578125" style="1"/>
    <col min="6657" max="6657" width="20.28515625" style="1" customWidth="1"/>
    <col min="6658" max="6658" width="7.28515625" style="1" customWidth="1"/>
    <col min="6659" max="6659" width="51.42578125" style="1" customWidth="1"/>
    <col min="6660" max="6660" width="23.42578125" style="1" customWidth="1"/>
    <col min="6661" max="6661" width="19.42578125" style="1" customWidth="1"/>
    <col min="6662" max="6662" width="20" style="1" customWidth="1"/>
    <col min="6663" max="6663" width="25.140625" style="1" customWidth="1"/>
    <col min="6664" max="6664" width="4.42578125" style="1" customWidth="1"/>
    <col min="6665" max="6912" width="11.42578125" style="1"/>
    <col min="6913" max="6913" width="20.28515625" style="1" customWidth="1"/>
    <col min="6914" max="6914" width="7.28515625" style="1" customWidth="1"/>
    <col min="6915" max="6915" width="51.42578125" style="1" customWidth="1"/>
    <col min="6916" max="6916" width="23.42578125" style="1" customWidth="1"/>
    <col min="6917" max="6917" width="19.42578125" style="1" customWidth="1"/>
    <col min="6918" max="6918" width="20" style="1" customWidth="1"/>
    <col min="6919" max="6919" width="25.140625" style="1" customWidth="1"/>
    <col min="6920" max="6920" width="4.42578125" style="1" customWidth="1"/>
    <col min="6921" max="7168" width="11.42578125" style="1"/>
    <col min="7169" max="7169" width="20.28515625" style="1" customWidth="1"/>
    <col min="7170" max="7170" width="7.28515625" style="1" customWidth="1"/>
    <col min="7171" max="7171" width="51.42578125" style="1" customWidth="1"/>
    <col min="7172" max="7172" width="23.42578125" style="1" customWidth="1"/>
    <col min="7173" max="7173" width="19.42578125" style="1" customWidth="1"/>
    <col min="7174" max="7174" width="20" style="1" customWidth="1"/>
    <col min="7175" max="7175" width="25.140625" style="1" customWidth="1"/>
    <col min="7176" max="7176" width="4.42578125" style="1" customWidth="1"/>
    <col min="7177" max="7424" width="11.42578125" style="1"/>
    <col min="7425" max="7425" width="20.28515625" style="1" customWidth="1"/>
    <col min="7426" max="7426" width="7.28515625" style="1" customWidth="1"/>
    <col min="7427" max="7427" width="51.42578125" style="1" customWidth="1"/>
    <col min="7428" max="7428" width="23.42578125" style="1" customWidth="1"/>
    <col min="7429" max="7429" width="19.42578125" style="1" customWidth="1"/>
    <col min="7430" max="7430" width="20" style="1" customWidth="1"/>
    <col min="7431" max="7431" width="25.140625" style="1" customWidth="1"/>
    <col min="7432" max="7432" width="4.42578125" style="1" customWidth="1"/>
    <col min="7433" max="7680" width="11.42578125" style="1"/>
    <col min="7681" max="7681" width="20.28515625" style="1" customWidth="1"/>
    <col min="7682" max="7682" width="7.28515625" style="1" customWidth="1"/>
    <col min="7683" max="7683" width="51.42578125" style="1" customWidth="1"/>
    <col min="7684" max="7684" width="23.42578125" style="1" customWidth="1"/>
    <col min="7685" max="7685" width="19.42578125" style="1" customWidth="1"/>
    <col min="7686" max="7686" width="20" style="1" customWidth="1"/>
    <col min="7687" max="7687" width="25.140625" style="1" customWidth="1"/>
    <col min="7688" max="7688" width="4.42578125" style="1" customWidth="1"/>
    <col min="7689" max="7936" width="11.42578125" style="1"/>
    <col min="7937" max="7937" width="20.28515625" style="1" customWidth="1"/>
    <col min="7938" max="7938" width="7.28515625" style="1" customWidth="1"/>
    <col min="7939" max="7939" width="51.42578125" style="1" customWidth="1"/>
    <col min="7940" max="7940" width="23.42578125" style="1" customWidth="1"/>
    <col min="7941" max="7941" width="19.42578125" style="1" customWidth="1"/>
    <col min="7942" max="7942" width="20" style="1" customWidth="1"/>
    <col min="7943" max="7943" width="25.140625" style="1" customWidth="1"/>
    <col min="7944" max="7944" width="4.42578125" style="1" customWidth="1"/>
    <col min="7945" max="8192" width="11.42578125" style="1"/>
    <col min="8193" max="8193" width="20.28515625" style="1" customWidth="1"/>
    <col min="8194" max="8194" width="7.28515625" style="1" customWidth="1"/>
    <col min="8195" max="8195" width="51.42578125" style="1" customWidth="1"/>
    <col min="8196" max="8196" width="23.42578125" style="1" customWidth="1"/>
    <col min="8197" max="8197" width="19.42578125" style="1" customWidth="1"/>
    <col min="8198" max="8198" width="20" style="1" customWidth="1"/>
    <col min="8199" max="8199" width="25.140625" style="1" customWidth="1"/>
    <col min="8200" max="8200" width="4.42578125" style="1" customWidth="1"/>
    <col min="8201" max="8448" width="11.42578125" style="1"/>
    <col min="8449" max="8449" width="20.28515625" style="1" customWidth="1"/>
    <col min="8450" max="8450" width="7.28515625" style="1" customWidth="1"/>
    <col min="8451" max="8451" width="51.42578125" style="1" customWidth="1"/>
    <col min="8452" max="8452" width="23.42578125" style="1" customWidth="1"/>
    <col min="8453" max="8453" width="19.42578125" style="1" customWidth="1"/>
    <col min="8454" max="8454" width="20" style="1" customWidth="1"/>
    <col min="8455" max="8455" width="25.140625" style="1" customWidth="1"/>
    <col min="8456" max="8456" width="4.42578125" style="1" customWidth="1"/>
    <col min="8457" max="8704" width="11.42578125" style="1"/>
    <col min="8705" max="8705" width="20.28515625" style="1" customWidth="1"/>
    <col min="8706" max="8706" width="7.28515625" style="1" customWidth="1"/>
    <col min="8707" max="8707" width="51.42578125" style="1" customWidth="1"/>
    <col min="8708" max="8708" width="23.42578125" style="1" customWidth="1"/>
    <col min="8709" max="8709" width="19.42578125" style="1" customWidth="1"/>
    <col min="8710" max="8710" width="20" style="1" customWidth="1"/>
    <col min="8711" max="8711" width="25.140625" style="1" customWidth="1"/>
    <col min="8712" max="8712" width="4.42578125" style="1" customWidth="1"/>
    <col min="8713" max="8960" width="11.42578125" style="1"/>
    <col min="8961" max="8961" width="20.28515625" style="1" customWidth="1"/>
    <col min="8962" max="8962" width="7.28515625" style="1" customWidth="1"/>
    <col min="8963" max="8963" width="51.42578125" style="1" customWidth="1"/>
    <col min="8964" max="8964" width="23.42578125" style="1" customWidth="1"/>
    <col min="8965" max="8965" width="19.42578125" style="1" customWidth="1"/>
    <col min="8966" max="8966" width="20" style="1" customWidth="1"/>
    <col min="8967" max="8967" width="25.140625" style="1" customWidth="1"/>
    <col min="8968" max="8968" width="4.42578125" style="1" customWidth="1"/>
    <col min="8969" max="9216" width="11.42578125" style="1"/>
    <col min="9217" max="9217" width="20.28515625" style="1" customWidth="1"/>
    <col min="9218" max="9218" width="7.28515625" style="1" customWidth="1"/>
    <col min="9219" max="9219" width="51.42578125" style="1" customWidth="1"/>
    <col min="9220" max="9220" width="23.42578125" style="1" customWidth="1"/>
    <col min="9221" max="9221" width="19.42578125" style="1" customWidth="1"/>
    <col min="9222" max="9222" width="20" style="1" customWidth="1"/>
    <col min="9223" max="9223" width="25.140625" style="1" customWidth="1"/>
    <col min="9224" max="9224" width="4.42578125" style="1" customWidth="1"/>
    <col min="9225" max="9472" width="11.42578125" style="1"/>
    <col min="9473" max="9473" width="20.28515625" style="1" customWidth="1"/>
    <col min="9474" max="9474" width="7.28515625" style="1" customWidth="1"/>
    <col min="9475" max="9475" width="51.42578125" style="1" customWidth="1"/>
    <col min="9476" max="9476" width="23.42578125" style="1" customWidth="1"/>
    <col min="9477" max="9477" width="19.42578125" style="1" customWidth="1"/>
    <col min="9478" max="9478" width="20" style="1" customWidth="1"/>
    <col min="9479" max="9479" width="25.140625" style="1" customWidth="1"/>
    <col min="9480" max="9480" width="4.42578125" style="1" customWidth="1"/>
    <col min="9481" max="9728" width="11.42578125" style="1"/>
    <col min="9729" max="9729" width="20.28515625" style="1" customWidth="1"/>
    <col min="9730" max="9730" width="7.28515625" style="1" customWidth="1"/>
    <col min="9731" max="9731" width="51.42578125" style="1" customWidth="1"/>
    <col min="9732" max="9732" width="23.42578125" style="1" customWidth="1"/>
    <col min="9733" max="9733" width="19.42578125" style="1" customWidth="1"/>
    <col min="9734" max="9734" width="20" style="1" customWidth="1"/>
    <col min="9735" max="9735" width="25.140625" style="1" customWidth="1"/>
    <col min="9736" max="9736" width="4.42578125" style="1" customWidth="1"/>
    <col min="9737" max="9984" width="11.42578125" style="1"/>
    <col min="9985" max="9985" width="20.28515625" style="1" customWidth="1"/>
    <col min="9986" max="9986" width="7.28515625" style="1" customWidth="1"/>
    <col min="9987" max="9987" width="51.42578125" style="1" customWidth="1"/>
    <col min="9988" max="9988" width="23.42578125" style="1" customWidth="1"/>
    <col min="9989" max="9989" width="19.42578125" style="1" customWidth="1"/>
    <col min="9990" max="9990" width="20" style="1" customWidth="1"/>
    <col min="9991" max="9991" width="25.140625" style="1" customWidth="1"/>
    <col min="9992" max="9992" width="4.42578125" style="1" customWidth="1"/>
    <col min="9993" max="10240" width="11.42578125" style="1"/>
    <col min="10241" max="10241" width="20.28515625" style="1" customWidth="1"/>
    <col min="10242" max="10242" width="7.28515625" style="1" customWidth="1"/>
    <col min="10243" max="10243" width="51.42578125" style="1" customWidth="1"/>
    <col min="10244" max="10244" width="23.42578125" style="1" customWidth="1"/>
    <col min="10245" max="10245" width="19.42578125" style="1" customWidth="1"/>
    <col min="10246" max="10246" width="20" style="1" customWidth="1"/>
    <col min="10247" max="10247" width="25.140625" style="1" customWidth="1"/>
    <col min="10248" max="10248" width="4.42578125" style="1" customWidth="1"/>
    <col min="10249" max="10496" width="11.42578125" style="1"/>
    <col min="10497" max="10497" width="20.28515625" style="1" customWidth="1"/>
    <col min="10498" max="10498" width="7.28515625" style="1" customWidth="1"/>
    <col min="10499" max="10499" width="51.42578125" style="1" customWidth="1"/>
    <col min="10500" max="10500" width="23.42578125" style="1" customWidth="1"/>
    <col min="10501" max="10501" width="19.42578125" style="1" customWidth="1"/>
    <col min="10502" max="10502" width="20" style="1" customWidth="1"/>
    <col min="10503" max="10503" width="25.140625" style="1" customWidth="1"/>
    <col min="10504" max="10504" width="4.42578125" style="1" customWidth="1"/>
    <col min="10505" max="10752" width="11.42578125" style="1"/>
    <col min="10753" max="10753" width="20.28515625" style="1" customWidth="1"/>
    <col min="10754" max="10754" width="7.28515625" style="1" customWidth="1"/>
    <col min="10755" max="10755" width="51.42578125" style="1" customWidth="1"/>
    <col min="10756" max="10756" width="23.42578125" style="1" customWidth="1"/>
    <col min="10757" max="10757" width="19.42578125" style="1" customWidth="1"/>
    <col min="10758" max="10758" width="20" style="1" customWidth="1"/>
    <col min="10759" max="10759" width="25.140625" style="1" customWidth="1"/>
    <col min="10760" max="10760" width="4.42578125" style="1" customWidth="1"/>
    <col min="10761" max="11008" width="11.42578125" style="1"/>
    <col min="11009" max="11009" width="20.28515625" style="1" customWidth="1"/>
    <col min="11010" max="11010" width="7.28515625" style="1" customWidth="1"/>
    <col min="11011" max="11011" width="51.42578125" style="1" customWidth="1"/>
    <col min="11012" max="11012" width="23.42578125" style="1" customWidth="1"/>
    <col min="11013" max="11013" width="19.42578125" style="1" customWidth="1"/>
    <col min="11014" max="11014" width="20" style="1" customWidth="1"/>
    <col min="11015" max="11015" width="25.140625" style="1" customWidth="1"/>
    <col min="11016" max="11016" width="4.42578125" style="1" customWidth="1"/>
    <col min="11017" max="11264" width="11.42578125" style="1"/>
    <col min="11265" max="11265" width="20.28515625" style="1" customWidth="1"/>
    <col min="11266" max="11266" width="7.28515625" style="1" customWidth="1"/>
    <col min="11267" max="11267" width="51.42578125" style="1" customWidth="1"/>
    <col min="11268" max="11268" width="23.42578125" style="1" customWidth="1"/>
    <col min="11269" max="11269" width="19.42578125" style="1" customWidth="1"/>
    <col min="11270" max="11270" width="20" style="1" customWidth="1"/>
    <col min="11271" max="11271" width="25.140625" style="1" customWidth="1"/>
    <col min="11272" max="11272" width="4.42578125" style="1" customWidth="1"/>
    <col min="11273" max="11520" width="11.42578125" style="1"/>
    <col min="11521" max="11521" width="20.28515625" style="1" customWidth="1"/>
    <col min="11522" max="11522" width="7.28515625" style="1" customWidth="1"/>
    <col min="11523" max="11523" width="51.42578125" style="1" customWidth="1"/>
    <col min="11524" max="11524" width="23.42578125" style="1" customWidth="1"/>
    <col min="11525" max="11525" width="19.42578125" style="1" customWidth="1"/>
    <col min="11526" max="11526" width="20" style="1" customWidth="1"/>
    <col min="11527" max="11527" width="25.140625" style="1" customWidth="1"/>
    <col min="11528" max="11528" width="4.42578125" style="1" customWidth="1"/>
    <col min="11529" max="11776" width="11.42578125" style="1"/>
    <col min="11777" max="11777" width="20.28515625" style="1" customWidth="1"/>
    <col min="11778" max="11778" width="7.28515625" style="1" customWidth="1"/>
    <col min="11779" max="11779" width="51.42578125" style="1" customWidth="1"/>
    <col min="11780" max="11780" width="23.42578125" style="1" customWidth="1"/>
    <col min="11781" max="11781" width="19.42578125" style="1" customWidth="1"/>
    <col min="11782" max="11782" width="20" style="1" customWidth="1"/>
    <col min="11783" max="11783" width="25.140625" style="1" customWidth="1"/>
    <col min="11784" max="11784" width="4.42578125" style="1" customWidth="1"/>
    <col min="11785" max="12032" width="11.42578125" style="1"/>
    <col min="12033" max="12033" width="20.28515625" style="1" customWidth="1"/>
    <col min="12034" max="12034" width="7.28515625" style="1" customWidth="1"/>
    <col min="12035" max="12035" width="51.42578125" style="1" customWidth="1"/>
    <col min="12036" max="12036" width="23.42578125" style="1" customWidth="1"/>
    <col min="12037" max="12037" width="19.42578125" style="1" customWidth="1"/>
    <col min="12038" max="12038" width="20" style="1" customWidth="1"/>
    <col min="12039" max="12039" width="25.140625" style="1" customWidth="1"/>
    <col min="12040" max="12040" width="4.42578125" style="1" customWidth="1"/>
    <col min="12041" max="12288" width="11.42578125" style="1"/>
    <col min="12289" max="12289" width="20.28515625" style="1" customWidth="1"/>
    <col min="12290" max="12290" width="7.28515625" style="1" customWidth="1"/>
    <col min="12291" max="12291" width="51.42578125" style="1" customWidth="1"/>
    <col min="12292" max="12292" width="23.42578125" style="1" customWidth="1"/>
    <col min="12293" max="12293" width="19.42578125" style="1" customWidth="1"/>
    <col min="12294" max="12294" width="20" style="1" customWidth="1"/>
    <col min="12295" max="12295" width="25.140625" style="1" customWidth="1"/>
    <col min="12296" max="12296" width="4.42578125" style="1" customWidth="1"/>
    <col min="12297" max="12544" width="11.42578125" style="1"/>
    <col min="12545" max="12545" width="20.28515625" style="1" customWidth="1"/>
    <col min="12546" max="12546" width="7.28515625" style="1" customWidth="1"/>
    <col min="12547" max="12547" width="51.42578125" style="1" customWidth="1"/>
    <col min="12548" max="12548" width="23.42578125" style="1" customWidth="1"/>
    <col min="12549" max="12549" width="19.42578125" style="1" customWidth="1"/>
    <col min="12550" max="12550" width="20" style="1" customWidth="1"/>
    <col min="12551" max="12551" width="25.140625" style="1" customWidth="1"/>
    <col min="12552" max="12552" width="4.42578125" style="1" customWidth="1"/>
    <col min="12553" max="12800" width="11.42578125" style="1"/>
    <col min="12801" max="12801" width="20.28515625" style="1" customWidth="1"/>
    <col min="12802" max="12802" width="7.28515625" style="1" customWidth="1"/>
    <col min="12803" max="12803" width="51.42578125" style="1" customWidth="1"/>
    <col min="12804" max="12804" width="23.42578125" style="1" customWidth="1"/>
    <col min="12805" max="12805" width="19.42578125" style="1" customWidth="1"/>
    <col min="12806" max="12806" width="20" style="1" customWidth="1"/>
    <col min="12807" max="12807" width="25.140625" style="1" customWidth="1"/>
    <col min="12808" max="12808" width="4.42578125" style="1" customWidth="1"/>
    <col min="12809" max="13056" width="11.42578125" style="1"/>
    <col min="13057" max="13057" width="20.28515625" style="1" customWidth="1"/>
    <col min="13058" max="13058" width="7.28515625" style="1" customWidth="1"/>
    <col min="13059" max="13059" width="51.42578125" style="1" customWidth="1"/>
    <col min="13060" max="13060" width="23.42578125" style="1" customWidth="1"/>
    <col min="13061" max="13061" width="19.42578125" style="1" customWidth="1"/>
    <col min="13062" max="13062" width="20" style="1" customWidth="1"/>
    <col min="13063" max="13063" width="25.140625" style="1" customWidth="1"/>
    <col min="13064" max="13064" width="4.42578125" style="1" customWidth="1"/>
    <col min="13065" max="13312" width="11.42578125" style="1"/>
    <col min="13313" max="13313" width="20.28515625" style="1" customWidth="1"/>
    <col min="13314" max="13314" width="7.28515625" style="1" customWidth="1"/>
    <col min="13315" max="13315" width="51.42578125" style="1" customWidth="1"/>
    <col min="13316" max="13316" width="23.42578125" style="1" customWidth="1"/>
    <col min="13317" max="13317" width="19.42578125" style="1" customWidth="1"/>
    <col min="13318" max="13318" width="20" style="1" customWidth="1"/>
    <col min="13319" max="13319" width="25.140625" style="1" customWidth="1"/>
    <col min="13320" max="13320" width="4.42578125" style="1" customWidth="1"/>
    <col min="13321" max="13568" width="11.42578125" style="1"/>
    <col min="13569" max="13569" width="20.28515625" style="1" customWidth="1"/>
    <col min="13570" max="13570" width="7.28515625" style="1" customWidth="1"/>
    <col min="13571" max="13571" width="51.42578125" style="1" customWidth="1"/>
    <col min="13572" max="13572" width="23.42578125" style="1" customWidth="1"/>
    <col min="13573" max="13573" width="19.42578125" style="1" customWidth="1"/>
    <col min="13574" max="13574" width="20" style="1" customWidth="1"/>
    <col min="13575" max="13575" width="25.140625" style="1" customWidth="1"/>
    <col min="13576" max="13576" width="4.42578125" style="1" customWidth="1"/>
    <col min="13577" max="13824" width="11.42578125" style="1"/>
    <col min="13825" max="13825" width="20.28515625" style="1" customWidth="1"/>
    <col min="13826" max="13826" width="7.28515625" style="1" customWidth="1"/>
    <col min="13827" max="13827" width="51.42578125" style="1" customWidth="1"/>
    <col min="13828" max="13828" width="23.42578125" style="1" customWidth="1"/>
    <col min="13829" max="13829" width="19.42578125" style="1" customWidth="1"/>
    <col min="13830" max="13830" width="20" style="1" customWidth="1"/>
    <col min="13831" max="13831" width="25.140625" style="1" customWidth="1"/>
    <col min="13832" max="13832" width="4.42578125" style="1" customWidth="1"/>
    <col min="13833" max="14080" width="11.42578125" style="1"/>
    <col min="14081" max="14081" width="20.28515625" style="1" customWidth="1"/>
    <col min="14082" max="14082" width="7.28515625" style="1" customWidth="1"/>
    <col min="14083" max="14083" width="51.42578125" style="1" customWidth="1"/>
    <col min="14084" max="14084" width="23.42578125" style="1" customWidth="1"/>
    <col min="14085" max="14085" width="19.42578125" style="1" customWidth="1"/>
    <col min="14086" max="14086" width="20" style="1" customWidth="1"/>
    <col min="14087" max="14087" width="25.140625" style="1" customWidth="1"/>
    <col min="14088" max="14088" width="4.42578125" style="1" customWidth="1"/>
    <col min="14089" max="14336" width="11.42578125" style="1"/>
    <col min="14337" max="14337" width="20.28515625" style="1" customWidth="1"/>
    <col min="14338" max="14338" width="7.28515625" style="1" customWidth="1"/>
    <col min="14339" max="14339" width="51.42578125" style="1" customWidth="1"/>
    <col min="14340" max="14340" width="23.42578125" style="1" customWidth="1"/>
    <col min="14341" max="14341" width="19.42578125" style="1" customWidth="1"/>
    <col min="14342" max="14342" width="20" style="1" customWidth="1"/>
    <col min="14343" max="14343" width="25.140625" style="1" customWidth="1"/>
    <col min="14344" max="14344" width="4.42578125" style="1" customWidth="1"/>
    <col min="14345" max="14592" width="11.42578125" style="1"/>
    <col min="14593" max="14593" width="20.28515625" style="1" customWidth="1"/>
    <col min="14594" max="14594" width="7.28515625" style="1" customWidth="1"/>
    <col min="14595" max="14595" width="51.42578125" style="1" customWidth="1"/>
    <col min="14596" max="14596" width="23.42578125" style="1" customWidth="1"/>
    <col min="14597" max="14597" width="19.42578125" style="1" customWidth="1"/>
    <col min="14598" max="14598" width="20" style="1" customWidth="1"/>
    <col min="14599" max="14599" width="25.140625" style="1" customWidth="1"/>
    <col min="14600" max="14600" width="4.42578125" style="1" customWidth="1"/>
    <col min="14601" max="14848" width="11.42578125" style="1"/>
    <col min="14849" max="14849" width="20.28515625" style="1" customWidth="1"/>
    <col min="14850" max="14850" width="7.28515625" style="1" customWidth="1"/>
    <col min="14851" max="14851" width="51.42578125" style="1" customWidth="1"/>
    <col min="14852" max="14852" width="23.42578125" style="1" customWidth="1"/>
    <col min="14853" max="14853" width="19.42578125" style="1" customWidth="1"/>
    <col min="14854" max="14854" width="20" style="1" customWidth="1"/>
    <col min="14855" max="14855" width="25.140625" style="1" customWidth="1"/>
    <col min="14856" max="14856" width="4.42578125" style="1" customWidth="1"/>
    <col min="14857" max="15104" width="11.42578125" style="1"/>
    <col min="15105" max="15105" width="20.28515625" style="1" customWidth="1"/>
    <col min="15106" max="15106" width="7.28515625" style="1" customWidth="1"/>
    <col min="15107" max="15107" width="51.42578125" style="1" customWidth="1"/>
    <col min="15108" max="15108" width="23.42578125" style="1" customWidth="1"/>
    <col min="15109" max="15109" width="19.42578125" style="1" customWidth="1"/>
    <col min="15110" max="15110" width="20" style="1" customWidth="1"/>
    <col min="15111" max="15111" width="25.140625" style="1" customWidth="1"/>
    <col min="15112" max="15112" width="4.42578125" style="1" customWidth="1"/>
    <col min="15113" max="15360" width="11.42578125" style="1"/>
    <col min="15361" max="15361" width="20.28515625" style="1" customWidth="1"/>
    <col min="15362" max="15362" width="7.28515625" style="1" customWidth="1"/>
    <col min="15363" max="15363" width="51.42578125" style="1" customWidth="1"/>
    <col min="15364" max="15364" width="23.42578125" style="1" customWidth="1"/>
    <col min="15365" max="15365" width="19.42578125" style="1" customWidth="1"/>
    <col min="15366" max="15366" width="20" style="1" customWidth="1"/>
    <col min="15367" max="15367" width="25.140625" style="1" customWidth="1"/>
    <col min="15368" max="15368" width="4.42578125" style="1" customWidth="1"/>
    <col min="15369" max="15616" width="11.42578125" style="1"/>
    <col min="15617" max="15617" width="20.28515625" style="1" customWidth="1"/>
    <col min="15618" max="15618" width="7.28515625" style="1" customWidth="1"/>
    <col min="15619" max="15619" width="51.42578125" style="1" customWidth="1"/>
    <col min="15620" max="15620" width="23.42578125" style="1" customWidth="1"/>
    <col min="15621" max="15621" width="19.42578125" style="1" customWidth="1"/>
    <col min="15622" max="15622" width="20" style="1" customWidth="1"/>
    <col min="15623" max="15623" width="25.140625" style="1" customWidth="1"/>
    <col min="15624" max="15624" width="4.42578125" style="1" customWidth="1"/>
    <col min="15625" max="15872" width="11.42578125" style="1"/>
    <col min="15873" max="15873" width="20.28515625" style="1" customWidth="1"/>
    <col min="15874" max="15874" width="7.28515625" style="1" customWidth="1"/>
    <col min="15875" max="15875" width="51.42578125" style="1" customWidth="1"/>
    <col min="15876" max="15876" width="23.42578125" style="1" customWidth="1"/>
    <col min="15877" max="15877" width="19.42578125" style="1" customWidth="1"/>
    <col min="15878" max="15878" width="20" style="1" customWidth="1"/>
    <col min="15879" max="15879" width="25.140625" style="1" customWidth="1"/>
    <col min="15880" max="15880" width="4.42578125" style="1" customWidth="1"/>
    <col min="15881" max="16128" width="11.42578125" style="1"/>
    <col min="16129" max="16129" width="20.28515625" style="1" customWidth="1"/>
    <col min="16130" max="16130" width="7.28515625" style="1" customWidth="1"/>
    <col min="16131" max="16131" width="51.42578125" style="1" customWidth="1"/>
    <col min="16132" max="16132" width="23.42578125" style="1" customWidth="1"/>
    <col min="16133" max="16133" width="19.42578125" style="1" customWidth="1"/>
    <col min="16134" max="16134" width="20" style="1" customWidth="1"/>
    <col min="16135" max="16135" width="25.140625" style="1" customWidth="1"/>
    <col min="16136" max="16136" width="4.42578125" style="1" customWidth="1"/>
    <col min="16137" max="16384" width="11.42578125" style="1"/>
  </cols>
  <sheetData>
    <row r="1" spans="1:7" x14ac:dyDescent="0.25">
      <c r="A1" s="416" t="s">
        <v>1</v>
      </c>
      <c r="B1" s="417"/>
      <c r="C1" s="417"/>
      <c r="D1" s="417"/>
      <c r="E1" s="417"/>
      <c r="F1" s="417"/>
      <c r="G1" s="418"/>
    </row>
    <row r="2" spans="1:7" x14ac:dyDescent="0.25">
      <c r="A2" s="419" t="s">
        <v>2</v>
      </c>
      <c r="B2" s="420"/>
      <c r="C2" s="420"/>
      <c r="D2" s="420"/>
      <c r="E2" s="420"/>
      <c r="F2" s="420"/>
      <c r="G2" s="421"/>
    </row>
    <row r="3" spans="1:7" x14ac:dyDescent="0.25">
      <c r="A3" s="2"/>
      <c r="G3" s="5"/>
    </row>
    <row r="4" spans="1:7" ht="12.75" customHeight="1" x14ac:dyDescent="0.25">
      <c r="A4" s="6" t="s">
        <v>0</v>
      </c>
      <c r="G4" s="5"/>
    </row>
    <row r="5" spans="1:7" ht="34.5" hidden="1" customHeight="1" x14ac:dyDescent="0.25">
      <c r="A5" s="2"/>
      <c r="G5" s="7"/>
    </row>
    <row r="6" spans="1:7" x14ac:dyDescent="0.25">
      <c r="A6" s="2" t="s">
        <v>3</v>
      </c>
      <c r="C6" s="1" t="s">
        <v>4</v>
      </c>
      <c r="E6" s="4" t="s">
        <v>5</v>
      </c>
      <c r="F6" s="3" t="s">
        <v>114</v>
      </c>
      <c r="G6" s="5" t="s">
        <v>6</v>
      </c>
    </row>
    <row r="7" spans="1:7" ht="5.25" customHeight="1" thickBot="1" x14ac:dyDescent="0.3">
      <c r="A7" s="2"/>
      <c r="D7" s="1"/>
      <c r="E7" s="8"/>
      <c r="F7" s="1"/>
      <c r="G7" s="9"/>
    </row>
    <row r="8" spans="1:7" ht="57.75" customHeight="1" thickBot="1" x14ac:dyDescent="0.3">
      <c r="A8" s="10" t="s">
        <v>7</v>
      </c>
      <c r="B8" s="226"/>
      <c r="C8" s="226" t="s">
        <v>8</v>
      </c>
      <c r="D8" s="225" t="s">
        <v>9</v>
      </c>
      <c r="E8" s="227" t="s">
        <v>10</v>
      </c>
      <c r="F8" s="225" t="s">
        <v>11</v>
      </c>
      <c r="G8" s="225" t="s">
        <v>12</v>
      </c>
    </row>
    <row r="9" spans="1:7" ht="16.5" thickBot="1" x14ac:dyDescent="0.3">
      <c r="A9" s="15" t="s">
        <v>13</v>
      </c>
      <c r="B9" s="16"/>
      <c r="C9" s="17" t="s">
        <v>14</v>
      </c>
      <c r="D9" s="18">
        <f>+D10+D53+D78</f>
        <v>876485924.58999991</v>
      </c>
      <c r="E9" s="19">
        <f>+E10+E53+E78</f>
        <v>0</v>
      </c>
      <c r="F9" s="18">
        <f>+D9-E9</f>
        <v>876485924.58999991</v>
      </c>
      <c r="G9" s="20">
        <f>+G10+G53+G78</f>
        <v>434133079</v>
      </c>
    </row>
    <row r="10" spans="1:7" ht="15.75" x14ac:dyDescent="0.25">
      <c r="A10" s="21">
        <v>1</v>
      </c>
      <c r="B10" s="22"/>
      <c r="C10" s="22" t="s">
        <v>15</v>
      </c>
      <c r="D10" s="23">
        <f>+D11</f>
        <v>423405755.25999999</v>
      </c>
      <c r="E10" s="24">
        <f>+E11</f>
        <v>0</v>
      </c>
      <c r="F10" s="23">
        <f>+D10-E10</f>
        <v>423405755.25999999</v>
      </c>
      <c r="G10" s="25">
        <f>+G11</f>
        <v>393972492</v>
      </c>
    </row>
    <row r="11" spans="1:7" ht="15.75" x14ac:dyDescent="0.25">
      <c r="A11" s="26">
        <v>10</v>
      </c>
      <c r="B11" s="27"/>
      <c r="C11" s="27" t="s">
        <v>15</v>
      </c>
      <c r="D11" s="28">
        <f>+D12+D30+D33</f>
        <v>423405755.25999999</v>
      </c>
      <c r="E11" s="54">
        <f>+E12+E30+E33</f>
        <v>0</v>
      </c>
      <c r="F11" s="28">
        <f>+D11-E11</f>
        <v>423405755.25999999</v>
      </c>
      <c r="G11" s="29">
        <f>+G12+G30+G33</f>
        <v>393972492</v>
      </c>
    </row>
    <row r="12" spans="1:7" ht="18" customHeight="1" x14ac:dyDescent="0.25">
      <c r="A12" s="26">
        <v>101</v>
      </c>
      <c r="B12" s="27"/>
      <c r="C12" s="27" t="s">
        <v>16</v>
      </c>
      <c r="D12" s="28">
        <f>+D13+D17+D20+D27</f>
        <v>127151670</v>
      </c>
      <c r="E12" s="54">
        <f>+E13+E17+E20+E27</f>
        <v>0</v>
      </c>
      <c r="F12" s="28">
        <f>+D12-E12</f>
        <v>127151670</v>
      </c>
      <c r="G12" s="29">
        <f>+G13+G17+G20+G27</f>
        <v>110781966</v>
      </c>
    </row>
    <row r="13" spans="1:7" ht="15.75" x14ac:dyDescent="0.25">
      <c r="A13" s="26">
        <v>1011</v>
      </c>
      <c r="B13" s="27"/>
      <c r="C13" s="27" t="s">
        <v>17</v>
      </c>
      <c r="D13" s="28">
        <f>+D16+D14+D15</f>
        <v>117781094</v>
      </c>
      <c r="E13" s="54">
        <f>+E16+E15+E14</f>
        <v>0</v>
      </c>
      <c r="F13" s="28">
        <f>+D13-E13</f>
        <v>117781094</v>
      </c>
      <c r="G13" s="29">
        <f>+G16+G14+G15</f>
        <v>110781966</v>
      </c>
    </row>
    <row r="14" spans="1:7" ht="15.75" x14ac:dyDescent="0.25">
      <c r="A14" s="26">
        <v>10111</v>
      </c>
      <c r="B14" s="27">
        <v>20</v>
      </c>
      <c r="C14" s="27" t="s">
        <v>18</v>
      </c>
      <c r="D14" s="28">
        <v>117156959</v>
      </c>
      <c r="E14" s="31">
        <v>0</v>
      </c>
      <c r="F14" s="28">
        <f t="shared" ref="F14:F43" si="0">+D14-E14</f>
        <v>117156959</v>
      </c>
      <c r="G14" s="29">
        <v>110781966</v>
      </c>
    </row>
    <row r="15" spans="1:7" ht="15.75" x14ac:dyDescent="0.25">
      <c r="A15" s="26">
        <v>10112</v>
      </c>
      <c r="B15" s="27">
        <v>20</v>
      </c>
      <c r="C15" s="27" t="s">
        <v>19</v>
      </c>
      <c r="D15" s="28">
        <v>586450</v>
      </c>
      <c r="E15" s="31">
        <v>0</v>
      </c>
      <c r="F15" s="28">
        <f t="shared" si="0"/>
        <v>586450</v>
      </c>
      <c r="G15" s="29">
        <v>0</v>
      </c>
    </row>
    <row r="16" spans="1:7" ht="15.75" x14ac:dyDescent="0.25">
      <c r="A16" s="26">
        <v>10114</v>
      </c>
      <c r="B16" s="27">
        <v>20</v>
      </c>
      <c r="C16" s="27" t="s">
        <v>20</v>
      </c>
      <c r="D16" s="28">
        <v>37685</v>
      </c>
      <c r="E16" s="31">
        <v>0</v>
      </c>
      <c r="F16" s="28">
        <f t="shared" si="0"/>
        <v>37685</v>
      </c>
      <c r="G16" s="29">
        <v>0</v>
      </c>
    </row>
    <row r="17" spans="1:7" ht="15.75" x14ac:dyDescent="0.25">
      <c r="A17" s="26">
        <v>1014</v>
      </c>
      <c r="B17" s="27"/>
      <c r="C17" s="27" t="s">
        <v>21</v>
      </c>
      <c r="D17" s="28">
        <f>+D18+D19</f>
        <v>1141936</v>
      </c>
      <c r="E17" s="54">
        <f>+E18+E19</f>
        <v>0</v>
      </c>
      <c r="F17" s="28">
        <f>+D17-E17</f>
        <v>1141936</v>
      </c>
      <c r="G17" s="29">
        <f>+G18+G19</f>
        <v>0</v>
      </c>
    </row>
    <row r="18" spans="1:7" ht="15.75" x14ac:dyDescent="0.25">
      <c r="A18" s="26">
        <v>10141</v>
      </c>
      <c r="B18" s="27">
        <v>20</v>
      </c>
      <c r="C18" s="27" t="s">
        <v>22</v>
      </c>
      <c r="D18" s="28">
        <v>175655</v>
      </c>
      <c r="E18" s="31">
        <v>0</v>
      </c>
      <c r="F18" s="28">
        <f t="shared" si="0"/>
        <v>175655</v>
      </c>
      <c r="G18" s="29">
        <v>0</v>
      </c>
    </row>
    <row r="19" spans="1:7" ht="15.75" x14ac:dyDescent="0.25">
      <c r="A19" s="26">
        <v>10142</v>
      </c>
      <c r="B19" s="27">
        <v>20</v>
      </c>
      <c r="C19" s="27" t="s">
        <v>23</v>
      </c>
      <c r="D19" s="28">
        <v>966281</v>
      </c>
      <c r="E19" s="31">
        <v>0</v>
      </c>
      <c r="F19" s="28">
        <f t="shared" si="0"/>
        <v>966281</v>
      </c>
      <c r="G19" s="29">
        <v>0</v>
      </c>
    </row>
    <row r="20" spans="1:7" ht="14.25" customHeight="1" x14ac:dyDescent="0.25">
      <c r="A20" s="26">
        <v>1015</v>
      </c>
      <c r="B20" s="27"/>
      <c r="C20" s="27" t="s">
        <v>24</v>
      </c>
      <c r="D20" s="28">
        <f>+D21+D22+D23+D24+D25+D26</f>
        <v>8049620</v>
      </c>
      <c r="E20" s="28">
        <f>+E21+E22+E23+E24+E25+E26</f>
        <v>0</v>
      </c>
      <c r="F20" s="28">
        <f>+D20-E20</f>
        <v>8049620</v>
      </c>
      <c r="G20" s="29">
        <f>+G21+G22+G23+G24+G25+G26</f>
        <v>0</v>
      </c>
    </row>
    <row r="21" spans="1:7" ht="15.75" x14ac:dyDescent="0.25">
      <c r="A21" s="26">
        <v>10152</v>
      </c>
      <c r="B21" s="27">
        <v>20</v>
      </c>
      <c r="C21" s="27" t="s">
        <v>25</v>
      </c>
      <c r="D21" s="28">
        <v>84593</v>
      </c>
      <c r="E21" s="31">
        <v>0</v>
      </c>
      <c r="F21" s="28">
        <f t="shared" si="0"/>
        <v>84593</v>
      </c>
      <c r="G21" s="29">
        <v>0</v>
      </c>
    </row>
    <row r="22" spans="1:7" ht="15.75" x14ac:dyDescent="0.25">
      <c r="A22" s="26">
        <v>10155</v>
      </c>
      <c r="B22" s="27">
        <v>20</v>
      </c>
      <c r="C22" s="27" t="s">
        <v>26</v>
      </c>
      <c r="D22" s="28">
        <v>60941</v>
      </c>
      <c r="E22" s="31">
        <v>0</v>
      </c>
      <c r="F22" s="28">
        <f t="shared" si="0"/>
        <v>60941</v>
      </c>
      <c r="G22" s="29">
        <v>0</v>
      </c>
    </row>
    <row r="23" spans="1:7" ht="15.75" x14ac:dyDescent="0.25">
      <c r="A23" s="26">
        <v>101512</v>
      </c>
      <c r="B23" s="27">
        <v>20</v>
      </c>
      <c r="C23" s="27" t="s">
        <v>27</v>
      </c>
      <c r="D23" s="28">
        <v>644</v>
      </c>
      <c r="E23" s="31">
        <v>0</v>
      </c>
      <c r="F23" s="28">
        <f t="shared" si="0"/>
        <v>644</v>
      </c>
      <c r="G23" s="29">
        <v>0</v>
      </c>
    </row>
    <row r="24" spans="1:7" ht="15.75" x14ac:dyDescent="0.25">
      <c r="A24" s="26">
        <v>101515</v>
      </c>
      <c r="B24" s="27">
        <v>20</v>
      </c>
      <c r="C24" s="27" t="s">
        <v>28</v>
      </c>
      <c r="D24" s="28">
        <v>514122</v>
      </c>
      <c r="E24" s="31">
        <v>0</v>
      </c>
      <c r="F24" s="28">
        <f t="shared" si="0"/>
        <v>514122</v>
      </c>
      <c r="G24" s="29">
        <v>0</v>
      </c>
    </row>
    <row r="25" spans="1:7" ht="15.75" x14ac:dyDescent="0.25">
      <c r="A25" s="26">
        <v>101516</v>
      </c>
      <c r="B25" s="27">
        <v>20</v>
      </c>
      <c r="C25" s="27" t="s">
        <v>29</v>
      </c>
      <c r="D25" s="28">
        <v>7264587</v>
      </c>
      <c r="E25" s="31">
        <v>0</v>
      </c>
      <c r="F25" s="28">
        <f t="shared" si="0"/>
        <v>7264587</v>
      </c>
      <c r="G25" s="29">
        <v>0</v>
      </c>
    </row>
    <row r="26" spans="1:7" ht="15.75" x14ac:dyDescent="0.25">
      <c r="A26" s="26">
        <v>101592</v>
      </c>
      <c r="B26" s="27">
        <v>20</v>
      </c>
      <c r="C26" s="27" t="s">
        <v>30</v>
      </c>
      <c r="D26" s="28">
        <v>124733</v>
      </c>
      <c r="E26" s="31">
        <v>0</v>
      </c>
      <c r="F26" s="28">
        <f t="shared" si="0"/>
        <v>124733</v>
      </c>
      <c r="G26" s="29">
        <v>0</v>
      </c>
    </row>
    <row r="27" spans="1:7" ht="30.75" customHeight="1" x14ac:dyDescent="0.25">
      <c r="A27" s="26">
        <v>1019</v>
      </c>
      <c r="B27" s="27"/>
      <c r="C27" s="30" t="s">
        <v>31</v>
      </c>
      <c r="D27" s="28">
        <f>+D29+D28</f>
        <v>179020</v>
      </c>
      <c r="E27" s="28">
        <f>+E29+E28</f>
        <v>0</v>
      </c>
      <c r="F27" s="28">
        <f>+D27-E27</f>
        <v>179020</v>
      </c>
      <c r="G27" s="29">
        <f>+G29+G28</f>
        <v>0</v>
      </c>
    </row>
    <row r="28" spans="1:7" ht="24.75" customHeight="1" x14ac:dyDescent="0.25">
      <c r="A28" s="26">
        <v>10191</v>
      </c>
      <c r="B28" s="27">
        <v>20</v>
      </c>
      <c r="C28" s="27" t="s">
        <v>32</v>
      </c>
      <c r="D28" s="28">
        <v>47487</v>
      </c>
      <c r="E28" s="31">
        <v>0</v>
      </c>
      <c r="F28" s="28">
        <f>+D28-E28</f>
        <v>47487</v>
      </c>
      <c r="G28" s="29">
        <v>0</v>
      </c>
    </row>
    <row r="29" spans="1:7" ht="15.75" x14ac:dyDescent="0.25">
      <c r="A29" s="26">
        <v>10193</v>
      </c>
      <c r="B29" s="27">
        <v>20</v>
      </c>
      <c r="C29" s="27" t="s">
        <v>33</v>
      </c>
      <c r="D29" s="28">
        <v>131533</v>
      </c>
      <c r="E29" s="31">
        <v>0</v>
      </c>
      <c r="F29" s="28">
        <f t="shared" si="0"/>
        <v>131533</v>
      </c>
      <c r="G29" s="29">
        <v>0</v>
      </c>
    </row>
    <row r="30" spans="1:7" ht="15.75" x14ac:dyDescent="0.25">
      <c r="A30" s="26">
        <v>102</v>
      </c>
      <c r="B30" s="27"/>
      <c r="C30" s="27" t="s">
        <v>34</v>
      </c>
      <c r="D30" s="28">
        <f>+D31+D32</f>
        <v>292434774.25999999</v>
      </c>
      <c r="E30" s="54">
        <f>+E31+E32</f>
        <v>0</v>
      </c>
      <c r="F30" s="28">
        <f>+D30-E30</f>
        <v>292434774.25999999</v>
      </c>
      <c r="G30" s="29">
        <f>+G31+G32</f>
        <v>283190526</v>
      </c>
    </row>
    <row r="31" spans="1:7" ht="15.75" x14ac:dyDescent="0.25">
      <c r="A31" s="26">
        <v>10212</v>
      </c>
      <c r="B31" s="27">
        <v>20</v>
      </c>
      <c r="C31" s="27" t="s">
        <v>35</v>
      </c>
      <c r="D31" s="28">
        <v>7796698</v>
      </c>
      <c r="E31" s="31">
        <v>0</v>
      </c>
      <c r="F31" s="28">
        <f t="shared" si="0"/>
        <v>7796698</v>
      </c>
      <c r="G31" s="29">
        <v>0</v>
      </c>
    </row>
    <row r="32" spans="1:7" ht="15.75" x14ac:dyDescent="0.25">
      <c r="A32" s="26">
        <v>10214</v>
      </c>
      <c r="B32" s="27">
        <v>20</v>
      </c>
      <c r="C32" s="27" t="s">
        <v>36</v>
      </c>
      <c r="D32" s="28">
        <v>284638076.25999999</v>
      </c>
      <c r="E32" s="31">
        <v>0</v>
      </c>
      <c r="F32" s="28">
        <f t="shared" si="0"/>
        <v>284638076.25999999</v>
      </c>
      <c r="G32" s="29">
        <v>283190526</v>
      </c>
    </row>
    <row r="33" spans="1:7" ht="31.5" x14ac:dyDescent="0.25">
      <c r="A33" s="26">
        <v>105</v>
      </c>
      <c r="B33" s="27"/>
      <c r="C33" s="30" t="s">
        <v>37</v>
      </c>
      <c r="D33" s="28">
        <f>+D34+D38+D42+D43</f>
        <v>3819311</v>
      </c>
      <c r="E33" s="28">
        <f>+E34+E38+E42+E43</f>
        <v>0</v>
      </c>
      <c r="F33" s="28">
        <f t="shared" si="0"/>
        <v>3819311</v>
      </c>
      <c r="G33" s="29">
        <f>+G34+G38+G42+G43</f>
        <v>0</v>
      </c>
    </row>
    <row r="34" spans="1:7" ht="15.75" x14ac:dyDescent="0.25">
      <c r="A34" s="26">
        <v>1051</v>
      </c>
      <c r="B34" s="27"/>
      <c r="C34" s="30" t="s">
        <v>38</v>
      </c>
      <c r="D34" s="28">
        <f>+D35+D36+D37</f>
        <v>1567861</v>
      </c>
      <c r="E34" s="28">
        <f>+E35+E36+E37</f>
        <v>0</v>
      </c>
      <c r="F34" s="28">
        <f t="shared" si="0"/>
        <v>1567861</v>
      </c>
      <c r="G34" s="29">
        <f>+G35+G36+G37</f>
        <v>0</v>
      </c>
    </row>
    <row r="35" spans="1:7" ht="15.75" x14ac:dyDescent="0.25">
      <c r="A35" s="26">
        <v>10511</v>
      </c>
      <c r="B35" s="27">
        <v>20</v>
      </c>
      <c r="C35" s="27" t="s">
        <v>39</v>
      </c>
      <c r="D35" s="28">
        <v>335846</v>
      </c>
      <c r="E35" s="31">
        <v>0</v>
      </c>
      <c r="F35" s="28">
        <f t="shared" si="0"/>
        <v>335846</v>
      </c>
      <c r="G35" s="29">
        <v>0</v>
      </c>
    </row>
    <row r="36" spans="1:7" ht="15.75" x14ac:dyDescent="0.25">
      <c r="A36" s="26">
        <v>10513</v>
      </c>
      <c r="B36" s="27">
        <v>20</v>
      </c>
      <c r="C36" s="27" t="s">
        <v>40</v>
      </c>
      <c r="D36" s="28">
        <v>554525</v>
      </c>
      <c r="E36" s="31">
        <v>0</v>
      </c>
      <c r="F36" s="28">
        <f t="shared" si="0"/>
        <v>554525</v>
      </c>
      <c r="G36" s="29">
        <v>0</v>
      </c>
    </row>
    <row r="37" spans="1:7" ht="15.75" x14ac:dyDescent="0.25">
      <c r="A37" s="26">
        <v>10514</v>
      </c>
      <c r="B37" s="27">
        <v>20</v>
      </c>
      <c r="C37" s="27" t="s">
        <v>41</v>
      </c>
      <c r="D37" s="28">
        <v>677490</v>
      </c>
      <c r="E37" s="31">
        <v>0</v>
      </c>
      <c r="F37" s="28">
        <f t="shared" si="0"/>
        <v>677490</v>
      </c>
      <c r="G37" s="29">
        <v>0</v>
      </c>
    </row>
    <row r="38" spans="1:7" ht="15.75" x14ac:dyDescent="0.25">
      <c r="A38" s="26">
        <v>1052</v>
      </c>
      <c r="B38" s="27"/>
      <c r="C38" s="30" t="s">
        <v>42</v>
      </c>
      <c r="D38" s="28">
        <f>+D39+D40+D41</f>
        <v>1831641</v>
      </c>
      <c r="E38" s="28">
        <f>+E39+E40+E41</f>
        <v>0</v>
      </c>
      <c r="F38" s="28">
        <f t="shared" si="0"/>
        <v>1831641</v>
      </c>
      <c r="G38" s="29">
        <f>+G39+G40+G41</f>
        <v>0</v>
      </c>
    </row>
    <row r="39" spans="1:7" ht="15.75" x14ac:dyDescent="0.25">
      <c r="A39" s="26">
        <v>10522</v>
      </c>
      <c r="B39" s="27">
        <v>20</v>
      </c>
      <c r="C39" s="27" t="s">
        <v>43</v>
      </c>
      <c r="D39" s="28">
        <v>1395713</v>
      </c>
      <c r="E39" s="31">
        <v>0</v>
      </c>
      <c r="F39" s="28">
        <f t="shared" si="0"/>
        <v>1395713</v>
      </c>
      <c r="G39" s="29">
        <v>0</v>
      </c>
    </row>
    <row r="40" spans="1:7" ht="15.75" x14ac:dyDescent="0.25">
      <c r="A40" s="26">
        <v>10523</v>
      </c>
      <c r="B40" s="27">
        <v>20</v>
      </c>
      <c r="C40" s="27" t="s">
        <v>44</v>
      </c>
      <c r="D40" s="28">
        <v>397273</v>
      </c>
      <c r="E40" s="31">
        <v>0</v>
      </c>
      <c r="F40" s="28">
        <f t="shared" si="0"/>
        <v>397273</v>
      </c>
      <c r="G40" s="29">
        <v>0</v>
      </c>
    </row>
    <row r="41" spans="1:7" ht="48" customHeight="1" x14ac:dyDescent="0.25">
      <c r="A41" s="26">
        <v>10527</v>
      </c>
      <c r="B41" s="27">
        <v>20</v>
      </c>
      <c r="C41" s="30" t="s">
        <v>45</v>
      </c>
      <c r="D41" s="28">
        <v>38655</v>
      </c>
      <c r="E41" s="31">
        <v>0</v>
      </c>
      <c r="F41" s="28">
        <f t="shared" si="0"/>
        <v>38655</v>
      </c>
      <c r="G41" s="29">
        <v>0</v>
      </c>
    </row>
    <row r="42" spans="1:7" ht="15.75" x14ac:dyDescent="0.25">
      <c r="A42" s="26">
        <v>1056</v>
      </c>
      <c r="B42" s="27">
        <v>20</v>
      </c>
      <c r="C42" s="27" t="s">
        <v>46</v>
      </c>
      <c r="D42" s="28">
        <v>251884</v>
      </c>
      <c r="E42" s="31"/>
      <c r="F42" s="28">
        <f t="shared" si="0"/>
        <v>251884</v>
      </c>
      <c r="G42" s="29">
        <v>0</v>
      </c>
    </row>
    <row r="43" spans="1:7" ht="16.5" thickBot="1" x14ac:dyDescent="0.3">
      <c r="A43" s="32">
        <v>1057</v>
      </c>
      <c r="B43" s="33">
        <v>20</v>
      </c>
      <c r="C43" s="33" t="s">
        <v>47</v>
      </c>
      <c r="D43" s="34">
        <v>167925</v>
      </c>
      <c r="E43" s="35">
        <f>+E54</f>
        <v>0</v>
      </c>
      <c r="F43" s="36">
        <f t="shared" si="0"/>
        <v>167925</v>
      </c>
      <c r="G43" s="37">
        <v>0</v>
      </c>
    </row>
    <row r="44" spans="1:7" ht="16.5" thickBot="1" x14ac:dyDescent="0.3">
      <c r="A44" s="38"/>
      <c r="B44" s="39"/>
      <c r="C44" s="39"/>
      <c r="D44" s="40"/>
      <c r="E44" s="41"/>
      <c r="F44" s="42"/>
      <c r="G44" s="40"/>
    </row>
    <row r="45" spans="1:7" x14ac:dyDescent="0.25">
      <c r="A45" s="416"/>
      <c r="B45" s="417"/>
      <c r="C45" s="417"/>
      <c r="D45" s="417"/>
      <c r="E45" s="417"/>
      <c r="F45" s="417"/>
      <c r="G45" s="418"/>
    </row>
    <row r="46" spans="1:7" x14ac:dyDescent="0.25">
      <c r="A46" s="419" t="s">
        <v>1</v>
      </c>
      <c r="B46" s="420"/>
      <c r="C46" s="420"/>
      <c r="D46" s="420"/>
      <c r="E46" s="420"/>
      <c r="F46" s="420"/>
      <c r="G46" s="421"/>
    </row>
    <row r="47" spans="1:7" x14ac:dyDescent="0.25">
      <c r="A47" s="419" t="s">
        <v>2</v>
      </c>
      <c r="B47" s="420"/>
      <c r="C47" s="420"/>
      <c r="D47" s="420"/>
      <c r="E47" s="420"/>
      <c r="F47" s="420"/>
      <c r="G47" s="421"/>
    </row>
    <row r="48" spans="1:7" x14ac:dyDescent="0.25">
      <c r="A48" s="6" t="s">
        <v>0</v>
      </c>
      <c r="G48" s="5"/>
    </row>
    <row r="49" spans="1:7" ht="6" customHeight="1" x14ac:dyDescent="0.25">
      <c r="A49" s="2"/>
      <c r="G49" s="7"/>
    </row>
    <row r="50" spans="1:7" x14ac:dyDescent="0.25">
      <c r="A50" s="2" t="s">
        <v>3</v>
      </c>
      <c r="C50" s="1" t="s">
        <v>4</v>
      </c>
      <c r="E50" s="4" t="s">
        <v>5</v>
      </c>
      <c r="F50" s="3" t="str">
        <f>F6</f>
        <v>FEBRERO</v>
      </c>
      <c r="G50" s="5" t="str">
        <f>G6</f>
        <v>VIGENCIA FISCAL: 2017</v>
      </c>
    </row>
    <row r="51" spans="1:7" ht="5.25" customHeight="1" thickBot="1" x14ac:dyDescent="0.3">
      <c r="A51" s="2"/>
      <c r="G51" s="5"/>
    </row>
    <row r="52" spans="1:7" ht="57.75" customHeight="1" thickBot="1" x14ac:dyDescent="0.3">
      <c r="A52" s="43" t="s">
        <v>7</v>
      </c>
      <c r="B52" s="44"/>
      <c r="C52" s="44" t="s">
        <v>8</v>
      </c>
      <c r="D52" s="45" t="s">
        <v>9</v>
      </c>
      <c r="E52" s="46" t="s">
        <v>10</v>
      </c>
      <c r="F52" s="45" t="s">
        <v>11</v>
      </c>
      <c r="G52" s="47" t="s">
        <v>12</v>
      </c>
    </row>
    <row r="53" spans="1:7" ht="17.25" customHeight="1" x14ac:dyDescent="0.25">
      <c r="A53" s="48">
        <v>2</v>
      </c>
      <c r="B53" s="49"/>
      <c r="C53" s="49" t="s">
        <v>48</v>
      </c>
      <c r="D53" s="50">
        <f>+D54</f>
        <v>320489850.32999998</v>
      </c>
      <c r="E53" s="51">
        <f>+E54</f>
        <v>0</v>
      </c>
      <c r="F53" s="52">
        <f>+D53-E53</f>
        <v>320489850.32999998</v>
      </c>
      <c r="G53" s="53">
        <f>+G54</f>
        <v>40160587</v>
      </c>
    </row>
    <row r="54" spans="1:7" ht="15.75" x14ac:dyDescent="0.25">
      <c r="A54" s="26">
        <v>20</v>
      </c>
      <c r="B54" s="27"/>
      <c r="C54" s="27" t="s">
        <v>48</v>
      </c>
      <c r="D54" s="28">
        <f>+D55</f>
        <v>320489850.32999998</v>
      </c>
      <c r="E54" s="54">
        <f>+E55</f>
        <v>0</v>
      </c>
      <c r="F54" s="28">
        <f t="shared" ref="F54:F76" si="1">+D54-E54</f>
        <v>320489850.32999998</v>
      </c>
      <c r="G54" s="29">
        <f>+G55</f>
        <v>40160587</v>
      </c>
    </row>
    <row r="55" spans="1:7" ht="15.75" x14ac:dyDescent="0.25">
      <c r="A55" s="26">
        <v>204</v>
      </c>
      <c r="B55" s="27"/>
      <c r="C55" s="27" t="s">
        <v>49</v>
      </c>
      <c r="D55" s="28">
        <f>+D56+D58+D64+D67+D69+D71+D73+D74+D76</f>
        <v>320489850.32999998</v>
      </c>
      <c r="E55" s="28">
        <f>+E56+E58+E64+E67+E69+E71+E76+E73+E74</f>
        <v>0</v>
      </c>
      <c r="F55" s="28">
        <f t="shared" si="1"/>
        <v>320489850.32999998</v>
      </c>
      <c r="G55" s="29">
        <f>+G56+G58+G64+G67+G69+G71+G76+G73+G74</f>
        <v>40160587</v>
      </c>
    </row>
    <row r="56" spans="1:7" ht="15.75" x14ac:dyDescent="0.25">
      <c r="A56" s="26">
        <v>2044</v>
      </c>
      <c r="B56" s="27"/>
      <c r="C56" s="27" t="s">
        <v>50</v>
      </c>
      <c r="D56" s="28">
        <f>+D57</f>
        <v>17631516</v>
      </c>
      <c r="E56" s="54">
        <f>+E57</f>
        <v>0</v>
      </c>
      <c r="F56" s="28">
        <f t="shared" si="1"/>
        <v>17631516</v>
      </c>
      <c r="G56" s="29">
        <f>+G57</f>
        <v>0</v>
      </c>
    </row>
    <row r="57" spans="1:7" ht="21" customHeight="1" x14ac:dyDescent="0.25">
      <c r="A57" s="26">
        <v>20441</v>
      </c>
      <c r="B57" s="27">
        <v>20</v>
      </c>
      <c r="C57" s="27" t="s">
        <v>51</v>
      </c>
      <c r="D57" s="28">
        <v>17631516</v>
      </c>
      <c r="E57" s="31">
        <v>0</v>
      </c>
      <c r="F57" s="28">
        <f t="shared" si="1"/>
        <v>17631516</v>
      </c>
      <c r="G57" s="29">
        <v>0</v>
      </c>
    </row>
    <row r="58" spans="1:7" ht="15.75" x14ac:dyDescent="0.25">
      <c r="A58" s="26">
        <v>2045</v>
      </c>
      <c r="B58" s="27"/>
      <c r="C58" s="27" t="s">
        <v>52</v>
      </c>
      <c r="D58" s="28">
        <f>+D59+D60+D61+D62+D63</f>
        <v>60194657</v>
      </c>
      <c r="E58" s="28">
        <f>+E59+E60+E61+E62+E63</f>
        <v>0</v>
      </c>
      <c r="F58" s="28">
        <f t="shared" si="1"/>
        <v>60194657</v>
      </c>
      <c r="G58" s="29">
        <f>+G59+G60+G61+G62+G63</f>
        <v>0</v>
      </c>
    </row>
    <row r="59" spans="1:7" ht="18.75" customHeight="1" x14ac:dyDescent="0.25">
      <c r="A59" s="26">
        <v>20451</v>
      </c>
      <c r="B59" s="27">
        <v>20</v>
      </c>
      <c r="C59" s="27" t="s">
        <v>53</v>
      </c>
      <c r="D59" s="28">
        <v>5000000</v>
      </c>
      <c r="E59" s="31">
        <v>0</v>
      </c>
      <c r="F59" s="28">
        <f t="shared" si="1"/>
        <v>5000000</v>
      </c>
      <c r="G59" s="29">
        <v>0</v>
      </c>
    </row>
    <row r="60" spans="1:7" s="57" customFormat="1" ht="31.5" customHeight="1" x14ac:dyDescent="0.25">
      <c r="A60" s="55">
        <v>20452</v>
      </c>
      <c r="B60" s="30">
        <v>20</v>
      </c>
      <c r="C60" s="30" t="s">
        <v>54</v>
      </c>
      <c r="D60" s="56">
        <v>10500000</v>
      </c>
      <c r="E60" s="81">
        <v>0</v>
      </c>
      <c r="F60" s="56">
        <f t="shared" si="1"/>
        <v>10500000</v>
      </c>
      <c r="G60" s="79">
        <v>0</v>
      </c>
    </row>
    <row r="61" spans="1:7" s="57" customFormat="1" ht="34.5" customHeight="1" x14ac:dyDescent="0.25">
      <c r="A61" s="55">
        <v>20456</v>
      </c>
      <c r="B61" s="30">
        <v>20</v>
      </c>
      <c r="C61" s="30" t="s">
        <v>55</v>
      </c>
      <c r="D61" s="56">
        <v>4999995</v>
      </c>
      <c r="E61" s="81">
        <v>0</v>
      </c>
      <c r="F61" s="56">
        <f t="shared" si="1"/>
        <v>4999995</v>
      </c>
      <c r="G61" s="79">
        <v>0</v>
      </c>
    </row>
    <row r="62" spans="1:7" ht="18.75" customHeight="1" x14ac:dyDescent="0.25">
      <c r="A62" s="26">
        <v>204510</v>
      </c>
      <c r="B62" s="27">
        <v>20</v>
      </c>
      <c r="C62" s="27" t="s">
        <v>56</v>
      </c>
      <c r="D62" s="28">
        <v>31694662</v>
      </c>
      <c r="E62" s="31">
        <v>0</v>
      </c>
      <c r="F62" s="28">
        <f t="shared" si="1"/>
        <v>31694662</v>
      </c>
      <c r="G62" s="29">
        <v>0</v>
      </c>
    </row>
    <row r="63" spans="1:7" ht="18.75" customHeight="1" x14ac:dyDescent="0.25">
      <c r="A63" s="26">
        <v>204513</v>
      </c>
      <c r="B63" s="27">
        <v>20</v>
      </c>
      <c r="C63" s="27" t="s">
        <v>57</v>
      </c>
      <c r="D63" s="28">
        <v>8000000</v>
      </c>
      <c r="E63" s="31">
        <v>0</v>
      </c>
      <c r="F63" s="28">
        <f t="shared" si="1"/>
        <v>8000000</v>
      </c>
      <c r="G63" s="29">
        <v>0</v>
      </c>
    </row>
    <row r="64" spans="1:7" ht="18" customHeight="1" x14ac:dyDescent="0.25">
      <c r="A64" s="26">
        <v>2046</v>
      </c>
      <c r="B64" s="27"/>
      <c r="C64" s="27" t="s">
        <v>58</v>
      </c>
      <c r="D64" s="28">
        <f>+D65+D66</f>
        <v>16855354</v>
      </c>
      <c r="E64" s="54">
        <f>+E65+E66</f>
        <v>0</v>
      </c>
      <c r="F64" s="28">
        <f t="shared" si="1"/>
        <v>16855354</v>
      </c>
      <c r="G64" s="29">
        <f>+G65+G66</f>
        <v>12635354</v>
      </c>
    </row>
    <row r="65" spans="1:7" ht="18" customHeight="1" x14ac:dyDescent="0.25">
      <c r="A65" s="26">
        <v>20462</v>
      </c>
      <c r="B65" s="27">
        <v>20</v>
      </c>
      <c r="C65" s="27" t="s">
        <v>59</v>
      </c>
      <c r="D65" s="28">
        <v>4220000</v>
      </c>
      <c r="E65" s="31">
        <v>0</v>
      </c>
      <c r="F65" s="28">
        <f t="shared" si="1"/>
        <v>4220000</v>
      </c>
      <c r="G65" s="29">
        <v>0</v>
      </c>
    </row>
    <row r="66" spans="1:7" ht="18" customHeight="1" x14ac:dyDescent="0.25">
      <c r="A66" s="26">
        <v>20465</v>
      </c>
      <c r="B66" s="27">
        <v>20</v>
      </c>
      <c r="C66" s="27" t="s">
        <v>60</v>
      </c>
      <c r="D66" s="28">
        <v>12635354</v>
      </c>
      <c r="E66" s="31">
        <v>0</v>
      </c>
      <c r="F66" s="28">
        <f t="shared" si="1"/>
        <v>12635354</v>
      </c>
      <c r="G66" s="29">
        <v>12635354</v>
      </c>
    </row>
    <row r="67" spans="1:7" ht="18" customHeight="1" x14ac:dyDescent="0.25">
      <c r="A67" s="26">
        <v>2047</v>
      </c>
      <c r="B67" s="27"/>
      <c r="C67" s="27" t="s">
        <v>61</v>
      </c>
      <c r="D67" s="28">
        <f>+D68</f>
        <v>35889007</v>
      </c>
      <c r="E67" s="54">
        <f>+E68</f>
        <v>0</v>
      </c>
      <c r="F67" s="28">
        <f t="shared" si="1"/>
        <v>35889007</v>
      </c>
      <c r="G67" s="29">
        <f>+G68</f>
        <v>0</v>
      </c>
    </row>
    <row r="68" spans="1:7" ht="18" customHeight="1" x14ac:dyDescent="0.25">
      <c r="A68" s="26">
        <v>20476</v>
      </c>
      <c r="B68" s="27">
        <v>20</v>
      </c>
      <c r="C68" s="27" t="s">
        <v>62</v>
      </c>
      <c r="D68" s="28">
        <v>35889007</v>
      </c>
      <c r="E68" s="31">
        <v>0</v>
      </c>
      <c r="F68" s="28">
        <f t="shared" si="1"/>
        <v>35889007</v>
      </c>
      <c r="G68" s="29">
        <v>0</v>
      </c>
    </row>
    <row r="69" spans="1:7" ht="18" customHeight="1" x14ac:dyDescent="0.25">
      <c r="A69" s="26">
        <v>2048</v>
      </c>
      <c r="B69" s="27"/>
      <c r="C69" s="27" t="s">
        <v>63</v>
      </c>
      <c r="D69" s="28">
        <f>+D70</f>
        <v>4617733</v>
      </c>
      <c r="E69" s="28">
        <f>+E70</f>
        <v>0</v>
      </c>
      <c r="F69" s="28">
        <f t="shared" si="1"/>
        <v>4617733</v>
      </c>
      <c r="G69" s="29">
        <f>+G70</f>
        <v>4617733</v>
      </c>
    </row>
    <row r="70" spans="1:7" ht="18" customHeight="1" x14ac:dyDescent="0.25">
      <c r="A70" s="26">
        <v>20486</v>
      </c>
      <c r="B70" s="27">
        <v>20</v>
      </c>
      <c r="C70" s="27" t="s">
        <v>64</v>
      </c>
      <c r="D70" s="28">
        <v>4617733</v>
      </c>
      <c r="E70" s="31">
        <v>0</v>
      </c>
      <c r="F70" s="28">
        <f t="shared" si="1"/>
        <v>4617733</v>
      </c>
      <c r="G70" s="29">
        <v>4617733</v>
      </c>
    </row>
    <row r="71" spans="1:7" ht="15.75" x14ac:dyDescent="0.25">
      <c r="A71" s="26">
        <v>2049</v>
      </c>
      <c r="B71" s="27"/>
      <c r="C71" s="27" t="s">
        <v>65</v>
      </c>
      <c r="D71" s="28">
        <f>+D72</f>
        <v>56234082</v>
      </c>
      <c r="E71" s="54">
        <f>+E72</f>
        <v>0</v>
      </c>
      <c r="F71" s="28">
        <f t="shared" si="1"/>
        <v>56234082</v>
      </c>
      <c r="G71" s="29">
        <f>+G72</f>
        <v>0</v>
      </c>
    </row>
    <row r="72" spans="1:7" ht="22.5" customHeight="1" x14ac:dyDescent="0.25">
      <c r="A72" s="26">
        <v>20495</v>
      </c>
      <c r="B72" s="27">
        <v>20</v>
      </c>
      <c r="C72" s="27" t="s">
        <v>66</v>
      </c>
      <c r="D72" s="28">
        <v>56234082</v>
      </c>
      <c r="E72" s="31">
        <v>0</v>
      </c>
      <c r="F72" s="28">
        <f t="shared" si="1"/>
        <v>56234082</v>
      </c>
      <c r="G72" s="29">
        <v>0</v>
      </c>
    </row>
    <row r="73" spans="1:7" ht="24.75" customHeight="1" x14ac:dyDescent="0.25">
      <c r="A73" s="26">
        <v>20414</v>
      </c>
      <c r="B73" s="27">
        <v>20</v>
      </c>
      <c r="C73" s="27" t="s">
        <v>67</v>
      </c>
      <c r="D73" s="28">
        <v>27500</v>
      </c>
      <c r="E73" s="31">
        <v>0</v>
      </c>
      <c r="F73" s="28">
        <f t="shared" si="1"/>
        <v>27500</v>
      </c>
      <c r="G73" s="29">
        <v>27500</v>
      </c>
    </row>
    <row r="74" spans="1:7" ht="22.5" customHeight="1" x14ac:dyDescent="0.25">
      <c r="A74" s="26">
        <v>20421</v>
      </c>
      <c r="B74" s="27"/>
      <c r="C74" s="27" t="s">
        <v>68</v>
      </c>
      <c r="D74" s="28">
        <f>+D75</f>
        <v>33880000</v>
      </c>
      <c r="E74" s="54">
        <f>+E75</f>
        <v>0</v>
      </c>
      <c r="F74" s="28">
        <f>+D74-E74</f>
        <v>33880000</v>
      </c>
      <c r="G74" s="29">
        <f>+G75</f>
        <v>22880000</v>
      </c>
    </row>
    <row r="75" spans="1:7" ht="18.75" customHeight="1" x14ac:dyDescent="0.25">
      <c r="A75" s="26">
        <v>204214</v>
      </c>
      <c r="B75" s="27">
        <v>20</v>
      </c>
      <c r="C75" s="27" t="s">
        <v>69</v>
      </c>
      <c r="D75" s="28">
        <v>33880000</v>
      </c>
      <c r="E75" s="31">
        <v>0</v>
      </c>
      <c r="F75" s="28">
        <f>+D75-E75</f>
        <v>33880000</v>
      </c>
      <c r="G75" s="29">
        <v>22880000</v>
      </c>
    </row>
    <row r="76" spans="1:7" ht="18.75" customHeight="1" x14ac:dyDescent="0.25">
      <c r="A76" s="26">
        <v>20441</v>
      </c>
      <c r="B76" s="27"/>
      <c r="C76" s="27" t="s">
        <v>70</v>
      </c>
      <c r="D76" s="28">
        <f>+D77</f>
        <v>95160001.329999998</v>
      </c>
      <c r="E76" s="28">
        <f>+E77</f>
        <v>0</v>
      </c>
      <c r="F76" s="28">
        <f t="shared" si="1"/>
        <v>95160001.329999998</v>
      </c>
      <c r="G76" s="29">
        <f>+G77</f>
        <v>0</v>
      </c>
    </row>
    <row r="77" spans="1:7" ht="18.75" customHeight="1" x14ac:dyDescent="0.25">
      <c r="A77" s="26">
        <v>2044113</v>
      </c>
      <c r="B77" s="27">
        <v>20</v>
      </c>
      <c r="C77" s="27" t="s">
        <v>70</v>
      </c>
      <c r="D77" s="28">
        <v>95160001.329999998</v>
      </c>
      <c r="E77" s="31">
        <v>0</v>
      </c>
      <c r="F77" s="28">
        <f>+D77-E77</f>
        <v>95160001.329999998</v>
      </c>
      <c r="G77" s="29">
        <v>0</v>
      </c>
    </row>
    <row r="78" spans="1:7" ht="18.75" customHeight="1" x14ac:dyDescent="0.25">
      <c r="A78" s="26">
        <v>3</v>
      </c>
      <c r="B78" s="27"/>
      <c r="C78" s="27" t="s">
        <v>71</v>
      </c>
      <c r="D78" s="28">
        <f t="shared" ref="D78:E80" si="2">+D79</f>
        <v>132590319</v>
      </c>
      <c r="E78" s="54">
        <f t="shared" si="2"/>
        <v>0</v>
      </c>
      <c r="F78" s="28">
        <f>+D78-E78</f>
        <v>132590319</v>
      </c>
      <c r="G78" s="29">
        <f>+G79</f>
        <v>0</v>
      </c>
    </row>
    <row r="79" spans="1:7" ht="18.75" customHeight="1" x14ac:dyDescent="0.25">
      <c r="A79" s="26">
        <v>36</v>
      </c>
      <c r="B79" s="27"/>
      <c r="C79" s="27" t="s">
        <v>72</v>
      </c>
      <c r="D79" s="28">
        <f t="shared" si="2"/>
        <v>132590319</v>
      </c>
      <c r="E79" s="54">
        <f t="shared" si="2"/>
        <v>0</v>
      </c>
      <c r="F79" s="28">
        <f>+D79-E79</f>
        <v>132590319</v>
      </c>
      <c r="G79" s="29">
        <f>+G80</f>
        <v>0</v>
      </c>
    </row>
    <row r="80" spans="1:7" ht="18.75" customHeight="1" x14ac:dyDescent="0.25">
      <c r="A80" s="26">
        <v>361</v>
      </c>
      <c r="B80" s="27"/>
      <c r="C80" s="27" t="s">
        <v>73</v>
      </c>
      <c r="D80" s="28">
        <f t="shared" si="2"/>
        <v>132590319</v>
      </c>
      <c r="E80" s="28">
        <f t="shared" si="2"/>
        <v>0</v>
      </c>
      <c r="F80" s="28">
        <f>+D80-E80</f>
        <v>132590319</v>
      </c>
      <c r="G80" s="29">
        <f>+G81</f>
        <v>0</v>
      </c>
    </row>
    <row r="81" spans="1:240" ht="18.75" customHeight="1" thickBot="1" x14ac:dyDescent="0.3">
      <c r="A81" s="32">
        <v>36113</v>
      </c>
      <c r="B81" s="33">
        <v>20</v>
      </c>
      <c r="C81" s="33" t="s">
        <v>74</v>
      </c>
      <c r="D81" s="36">
        <v>132590319</v>
      </c>
      <c r="E81" s="74">
        <v>0</v>
      </c>
      <c r="F81" s="36">
        <f>+D81-E81</f>
        <v>132590319</v>
      </c>
      <c r="G81" s="37">
        <v>0</v>
      </c>
    </row>
    <row r="82" spans="1:240" ht="15.75" thickBot="1" x14ac:dyDescent="0.3">
      <c r="A82" s="58"/>
      <c r="D82" s="59"/>
      <c r="E82" s="8"/>
      <c r="F82" s="59"/>
      <c r="G82" s="59"/>
    </row>
    <row r="83" spans="1:240" x14ac:dyDescent="0.25">
      <c r="A83" s="416" t="s">
        <v>1</v>
      </c>
      <c r="B83" s="417"/>
      <c r="C83" s="417"/>
      <c r="D83" s="417"/>
      <c r="E83" s="417"/>
      <c r="F83" s="417"/>
      <c r="G83" s="418"/>
      <c r="H83" s="60"/>
      <c r="I83" s="417"/>
      <c r="J83" s="417"/>
      <c r="K83" s="417"/>
      <c r="L83" s="418"/>
      <c r="M83" s="416"/>
      <c r="N83" s="417"/>
      <c r="O83" s="417"/>
      <c r="P83" s="417"/>
      <c r="Q83" s="417"/>
      <c r="R83" s="417"/>
      <c r="S83" s="418"/>
      <c r="T83" s="416"/>
      <c r="U83" s="417"/>
      <c r="V83" s="417"/>
      <c r="W83" s="417"/>
      <c r="X83" s="417"/>
      <c r="Y83" s="417"/>
      <c r="Z83" s="418"/>
      <c r="AA83" s="416"/>
      <c r="AB83" s="417"/>
      <c r="AC83" s="417"/>
      <c r="AD83" s="417"/>
      <c r="AE83" s="417"/>
      <c r="AF83" s="417"/>
      <c r="AG83" s="418"/>
      <c r="AH83" s="416"/>
      <c r="AI83" s="417"/>
      <c r="AJ83" s="417"/>
      <c r="AK83" s="417"/>
      <c r="AL83" s="417"/>
      <c r="AM83" s="417"/>
      <c r="AN83" s="418"/>
      <c r="AO83" s="416"/>
      <c r="AP83" s="417"/>
      <c r="AQ83" s="417"/>
      <c r="AR83" s="417"/>
      <c r="AS83" s="417"/>
      <c r="AT83" s="417"/>
      <c r="AU83" s="418"/>
      <c r="AV83" s="416"/>
      <c r="AW83" s="417"/>
      <c r="AX83" s="417"/>
      <c r="AY83" s="417"/>
      <c r="AZ83" s="417"/>
      <c r="BA83" s="417"/>
      <c r="BB83" s="418"/>
      <c r="BC83" s="416"/>
      <c r="BD83" s="417"/>
      <c r="BE83" s="417"/>
      <c r="BF83" s="417"/>
      <c r="BG83" s="417"/>
      <c r="BH83" s="417"/>
      <c r="BI83" s="418"/>
      <c r="BJ83" s="416"/>
      <c r="BK83" s="417"/>
      <c r="BL83" s="417"/>
      <c r="BM83" s="417"/>
      <c r="BN83" s="417"/>
      <c r="BO83" s="417"/>
      <c r="BP83" s="418"/>
      <c r="BQ83" s="416"/>
      <c r="BR83" s="417"/>
      <c r="BS83" s="417"/>
      <c r="BT83" s="417"/>
      <c r="BU83" s="417"/>
      <c r="BV83" s="417"/>
      <c r="BW83" s="418"/>
      <c r="BX83" s="416"/>
      <c r="BY83" s="417"/>
      <c r="BZ83" s="417"/>
      <c r="CA83" s="417"/>
      <c r="CB83" s="417"/>
      <c r="CC83" s="417"/>
      <c r="CD83" s="418"/>
      <c r="CE83" s="416"/>
      <c r="CF83" s="417"/>
      <c r="CG83" s="417"/>
      <c r="CH83" s="417"/>
      <c r="CI83" s="417"/>
      <c r="CJ83" s="417"/>
      <c r="CK83" s="418"/>
      <c r="CL83" s="416"/>
      <c r="CM83" s="417"/>
      <c r="CN83" s="417"/>
      <c r="CO83" s="417"/>
      <c r="CP83" s="417"/>
      <c r="CQ83" s="417"/>
      <c r="CR83" s="418"/>
      <c r="CS83" s="416"/>
      <c r="CT83" s="417"/>
      <c r="CU83" s="417"/>
      <c r="CV83" s="417"/>
      <c r="CW83" s="417"/>
      <c r="CX83" s="417"/>
      <c r="CY83" s="418"/>
      <c r="CZ83" s="416"/>
      <c r="DA83" s="417"/>
      <c r="DB83" s="417"/>
      <c r="DC83" s="417"/>
      <c r="DD83" s="417"/>
      <c r="DE83" s="417"/>
      <c r="DF83" s="418"/>
      <c r="DG83" s="416"/>
      <c r="DH83" s="417"/>
      <c r="DI83" s="417"/>
      <c r="DJ83" s="417"/>
      <c r="DK83" s="417"/>
      <c r="DL83" s="417"/>
      <c r="DM83" s="418"/>
      <c r="DN83" s="416"/>
      <c r="DO83" s="417"/>
      <c r="DP83" s="417"/>
      <c r="DQ83" s="417"/>
      <c r="DR83" s="417"/>
      <c r="DS83" s="417"/>
      <c r="DT83" s="418"/>
      <c r="DU83" s="416"/>
      <c r="DV83" s="417"/>
      <c r="DW83" s="417"/>
      <c r="DX83" s="417"/>
      <c r="DY83" s="417"/>
      <c r="DZ83" s="417"/>
      <c r="EA83" s="418"/>
      <c r="EB83" s="416"/>
      <c r="EC83" s="417"/>
      <c r="ED83" s="417"/>
      <c r="EE83" s="417"/>
      <c r="EF83" s="417"/>
      <c r="EG83" s="417"/>
      <c r="EH83" s="418"/>
      <c r="EI83" s="416"/>
      <c r="EJ83" s="417"/>
      <c r="EK83" s="417"/>
      <c r="EL83" s="417"/>
      <c r="EM83" s="417"/>
      <c r="EN83" s="417"/>
      <c r="EO83" s="418"/>
      <c r="EP83" s="416"/>
      <c r="EQ83" s="417"/>
      <c r="ER83" s="417"/>
      <c r="ES83" s="417"/>
      <c r="ET83" s="417"/>
      <c r="EU83" s="417"/>
      <c r="EV83" s="418"/>
      <c r="EW83" s="416"/>
      <c r="EX83" s="417"/>
      <c r="EY83" s="417"/>
      <c r="EZ83" s="417"/>
      <c r="FA83" s="417"/>
      <c r="FB83" s="417"/>
      <c r="FC83" s="418"/>
      <c r="FD83" s="416"/>
      <c r="FE83" s="417"/>
      <c r="FF83" s="417"/>
      <c r="FG83" s="417"/>
      <c r="FH83" s="417"/>
      <c r="FI83" s="417"/>
      <c r="FJ83" s="418"/>
      <c r="FK83" s="416"/>
      <c r="FL83" s="417"/>
      <c r="FM83" s="417"/>
      <c r="FN83" s="417"/>
      <c r="FO83" s="417"/>
      <c r="FP83" s="417"/>
      <c r="FQ83" s="418"/>
      <c r="FR83" s="416"/>
      <c r="FS83" s="417"/>
      <c r="FT83" s="417"/>
      <c r="FU83" s="417"/>
      <c r="FV83" s="417"/>
      <c r="FW83" s="417"/>
      <c r="FX83" s="418"/>
      <c r="FY83" s="416"/>
      <c r="FZ83" s="417"/>
      <c r="GA83" s="417"/>
      <c r="GB83" s="417"/>
      <c r="GC83" s="417"/>
      <c r="GD83" s="417"/>
      <c r="GE83" s="418"/>
      <c r="GF83" s="416"/>
      <c r="GG83" s="417"/>
      <c r="GH83" s="417"/>
      <c r="GI83" s="417"/>
      <c r="GJ83" s="417"/>
      <c r="GK83" s="417"/>
      <c r="GL83" s="418"/>
      <c r="GM83" s="416"/>
      <c r="GN83" s="417"/>
      <c r="GO83" s="417"/>
      <c r="GP83" s="417"/>
      <c r="GQ83" s="417"/>
      <c r="GR83" s="417"/>
      <c r="GS83" s="418"/>
      <c r="GT83" s="416"/>
      <c r="GU83" s="417"/>
      <c r="GV83" s="417"/>
      <c r="GW83" s="417"/>
      <c r="GX83" s="417"/>
      <c r="GY83" s="417"/>
      <c r="GZ83" s="418"/>
      <c r="HA83" s="416"/>
      <c r="HB83" s="417"/>
      <c r="HC83" s="417"/>
      <c r="HD83" s="417"/>
      <c r="HE83" s="417"/>
      <c r="HF83" s="417"/>
      <c r="HG83" s="418"/>
      <c r="HH83" s="416"/>
      <c r="HI83" s="417"/>
      <c r="HJ83" s="417"/>
      <c r="HK83" s="417"/>
      <c r="HL83" s="417"/>
      <c r="HM83" s="417"/>
      <c r="HN83" s="418"/>
      <c r="HO83" s="416"/>
      <c r="HP83" s="417"/>
      <c r="HQ83" s="417"/>
      <c r="HR83" s="417"/>
      <c r="HS83" s="417"/>
      <c r="HT83" s="417"/>
      <c r="HU83" s="418"/>
      <c r="HV83" s="416"/>
      <c r="HW83" s="417"/>
      <c r="HX83" s="417"/>
      <c r="HY83" s="417"/>
      <c r="HZ83" s="417"/>
      <c r="IA83" s="417"/>
      <c r="IB83" s="418"/>
      <c r="IC83" s="416"/>
      <c r="ID83" s="417"/>
      <c r="IE83" s="417"/>
      <c r="IF83" s="417"/>
    </row>
    <row r="84" spans="1:240" ht="15.75" customHeight="1" x14ac:dyDescent="0.25">
      <c r="A84" s="419" t="s">
        <v>2</v>
      </c>
      <c r="B84" s="420"/>
      <c r="C84" s="420"/>
      <c r="D84" s="420"/>
      <c r="E84" s="420"/>
      <c r="F84" s="420"/>
      <c r="G84" s="421"/>
    </row>
    <row r="85" spans="1:240" x14ac:dyDescent="0.25">
      <c r="A85" s="6" t="s">
        <v>0</v>
      </c>
      <c r="G85" s="5"/>
    </row>
    <row r="86" spans="1:240" ht="12.75" customHeight="1" x14ac:dyDescent="0.25">
      <c r="A86" s="2"/>
      <c r="G86" s="7"/>
    </row>
    <row r="87" spans="1:240" x14ac:dyDescent="0.25">
      <c r="A87" s="2" t="s">
        <v>3</v>
      </c>
      <c r="C87" s="1" t="s">
        <v>4</v>
      </c>
      <c r="E87" s="4" t="s">
        <v>5</v>
      </c>
      <c r="F87" s="3" t="str">
        <f>F50</f>
        <v>FEBRERO</v>
      </c>
      <c r="G87" s="5" t="str">
        <f>G50</f>
        <v>VIGENCIA FISCAL: 2017</v>
      </c>
    </row>
    <row r="88" spans="1:240" ht="7.5" customHeight="1" thickBot="1" x14ac:dyDescent="0.3">
      <c r="A88" s="61"/>
      <c r="B88" s="62"/>
      <c r="C88" s="62"/>
      <c r="D88" s="63"/>
      <c r="E88" s="64"/>
      <c r="F88" s="63"/>
      <c r="G88" s="65"/>
    </row>
    <row r="89" spans="1:240" ht="61.5" customHeight="1" thickBot="1" x14ac:dyDescent="0.3">
      <c r="A89" s="66" t="s">
        <v>7</v>
      </c>
      <c r="B89" s="67"/>
      <c r="C89" s="67" t="s">
        <v>8</v>
      </c>
      <c r="D89" s="68" t="s">
        <v>9</v>
      </c>
      <c r="E89" s="69" t="s">
        <v>10</v>
      </c>
      <c r="F89" s="68" t="s">
        <v>11</v>
      </c>
      <c r="G89" s="70" t="s">
        <v>12</v>
      </c>
    </row>
    <row r="90" spans="1:240" ht="16.5" thickBot="1" x14ac:dyDescent="0.3">
      <c r="A90" s="107" t="s">
        <v>75</v>
      </c>
      <c r="B90" s="108"/>
      <c r="C90" s="108" t="s">
        <v>76</v>
      </c>
      <c r="D90" s="109">
        <f>+D91+D113+D116+D120</f>
        <v>578520230924.90002</v>
      </c>
      <c r="E90" s="109">
        <f>+E91+E113+E116+E120</f>
        <v>0</v>
      </c>
      <c r="F90" s="109">
        <f t="shared" ref="F90:F101" si="3">+D90-E90</f>
        <v>578520230924.90002</v>
      </c>
      <c r="G90" s="110">
        <f>+G91+G113+G116+G120</f>
        <v>302816956941</v>
      </c>
    </row>
    <row r="91" spans="1:240" ht="35.25" customHeight="1" x14ac:dyDescent="0.25">
      <c r="A91" s="21">
        <v>113</v>
      </c>
      <c r="B91" s="22"/>
      <c r="C91" s="78" t="s">
        <v>77</v>
      </c>
      <c r="D91" s="23">
        <f>+D92+D99+D102+D105</f>
        <v>544874770531.5</v>
      </c>
      <c r="E91" s="23">
        <f>+E92+E99+E102</f>
        <v>0</v>
      </c>
      <c r="F91" s="23">
        <f t="shared" si="3"/>
        <v>544874770531.5</v>
      </c>
      <c r="G91" s="25">
        <f>+G92+G99+G102</f>
        <v>270959345389</v>
      </c>
    </row>
    <row r="92" spans="1:240" ht="15.75" x14ac:dyDescent="0.25">
      <c r="A92" s="26">
        <v>113600</v>
      </c>
      <c r="B92" s="27"/>
      <c r="C92" s="30" t="s">
        <v>78</v>
      </c>
      <c r="D92" s="28">
        <f>+D93+D94+D95+D97+D98+D96</f>
        <v>481742477670</v>
      </c>
      <c r="E92" s="28">
        <f>+E93+E94+E95+E97+E98+E96</f>
        <v>0</v>
      </c>
      <c r="F92" s="28">
        <f t="shared" si="3"/>
        <v>481742477670</v>
      </c>
      <c r="G92" s="29">
        <f>+G93+G94+G95+G97+G98+G96</f>
        <v>211796626844</v>
      </c>
    </row>
    <row r="93" spans="1:240" ht="57.75" customHeight="1" x14ac:dyDescent="0.25">
      <c r="A93" s="26">
        <v>113600129</v>
      </c>
      <c r="B93" s="27">
        <v>11</v>
      </c>
      <c r="C93" s="30" t="s">
        <v>79</v>
      </c>
      <c r="D93" s="28">
        <v>37670192242</v>
      </c>
      <c r="E93" s="31">
        <v>0</v>
      </c>
      <c r="F93" s="28">
        <f t="shared" si="3"/>
        <v>37670192242</v>
      </c>
      <c r="G93" s="29">
        <v>37670192242</v>
      </c>
    </row>
    <row r="94" spans="1:240" ht="36" customHeight="1" x14ac:dyDescent="0.25">
      <c r="A94" s="26">
        <v>113600130</v>
      </c>
      <c r="B94" s="27">
        <v>11</v>
      </c>
      <c r="C94" s="30" t="s">
        <v>80</v>
      </c>
      <c r="D94" s="28">
        <v>21300413208</v>
      </c>
      <c r="E94" s="31">
        <v>0</v>
      </c>
      <c r="F94" s="28">
        <f t="shared" si="3"/>
        <v>21300413208</v>
      </c>
      <c r="G94" s="29">
        <v>21300413208</v>
      </c>
    </row>
    <row r="95" spans="1:240" ht="36" customHeight="1" x14ac:dyDescent="0.25">
      <c r="A95" s="26">
        <v>113600131</v>
      </c>
      <c r="B95" s="27">
        <v>11</v>
      </c>
      <c r="C95" s="30" t="s">
        <v>81</v>
      </c>
      <c r="D95" s="28">
        <v>1646021394</v>
      </c>
      <c r="E95" s="31">
        <v>0</v>
      </c>
      <c r="F95" s="28">
        <f t="shared" si="3"/>
        <v>1646021394</v>
      </c>
      <c r="G95" s="29">
        <v>1646021394</v>
      </c>
    </row>
    <row r="96" spans="1:240" ht="36" customHeight="1" x14ac:dyDescent="0.25">
      <c r="A96" s="26">
        <v>113600134</v>
      </c>
      <c r="B96" s="27">
        <v>20</v>
      </c>
      <c r="C96" s="30" t="s">
        <v>82</v>
      </c>
      <c r="D96" s="28">
        <v>269945850826</v>
      </c>
      <c r="E96" s="31">
        <v>0</v>
      </c>
      <c r="F96" s="28">
        <f t="shared" si="3"/>
        <v>269945850826</v>
      </c>
      <c r="G96" s="29">
        <v>0</v>
      </c>
    </row>
    <row r="97" spans="1:240" ht="36" customHeight="1" x14ac:dyDescent="0.25">
      <c r="A97" s="26">
        <v>113600136</v>
      </c>
      <c r="B97" s="27">
        <v>10</v>
      </c>
      <c r="C97" s="30" t="s">
        <v>83</v>
      </c>
      <c r="D97" s="28">
        <v>57000000000</v>
      </c>
      <c r="E97" s="31">
        <v>0</v>
      </c>
      <c r="F97" s="28">
        <f t="shared" si="3"/>
        <v>57000000000</v>
      </c>
      <c r="G97" s="29">
        <v>57000000000</v>
      </c>
    </row>
    <row r="98" spans="1:240" ht="52.5" customHeight="1" x14ac:dyDescent="0.25">
      <c r="A98" s="26">
        <v>113600139</v>
      </c>
      <c r="B98" s="27">
        <v>10</v>
      </c>
      <c r="C98" s="30" t="s">
        <v>84</v>
      </c>
      <c r="D98" s="28">
        <v>94180000000</v>
      </c>
      <c r="E98" s="31">
        <v>0</v>
      </c>
      <c r="F98" s="28">
        <f t="shared" si="3"/>
        <v>94180000000</v>
      </c>
      <c r="G98" s="29">
        <v>94180000000</v>
      </c>
    </row>
    <row r="99" spans="1:240" ht="15.75" x14ac:dyDescent="0.25">
      <c r="A99" s="26">
        <v>113601</v>
      </c>
      <c r="B99" s="27"/>
      <c r="C99" s="30" t="s">
        <v>85</v>
      </c>
      <c r="D99" s="28">
        <f>+D100+D101</f>
        <v>59162718545</v>
      </c>
      <c r="E99" s="28">
        <f>+E100+E101</f>
        <v>0</v>
      </c>
      <c r="F99" s="28">
        <f t="shared" si="3"/>
        <v>59162718545</v>
      </c>
      <c r="G99" s="29">
        <f>+G100+G101</f>
        <v>59162718545</v>
      </c>
    </row>
    <row r="100" spans="1:240" ht="79.5" customHeight="1" x14ac:dyDescent="0.25">
      <c r="A100" s="26">
        <v>11360111</v>
      </c>
      <c r="B100" s="27">
        <v>11</v>
      </c>
      <c r="C100" s="72" t="s">
        <v>86</v>
      </c>
      <c r="D100" s="28">
        <v>27586623923</v>
      </c>
      <c r="E100" s="31">
        <v>0</v>
      </c>
      <c r="F100" s="28">
        <f t="shared" si="3"/>
        <v>27586623923</v>
      </c>
      <c r="G100" s="29">
        <v>27586623923</v>
      </c>
    </row>
    <row r="101" spans="1:240" ht="48.75" customHeight="1" x14ac:dyDescent="0.25">
      <c r="A101" s="26">
        <v>11360112</v>
      </c>
      <c r="B101" s="27">
        <v>11</v>
      </c>
      <c r="C101" s="30" t="s">
        <v>87</v>
      </c>
      <c r="D101" s="28">
        <v>31576094622</v>
      </c>
      <c r="E101" s="31">
        <v>0</v>
      </c>
      <c r="F101" s="28">
        <f t="shared" si="3"/>
        <v>31576094622</v>
      </c>
      <c r="G101" s="29">
        <v>31576094622</v>
      </c>
    </row>
    <row r="102" spans="1:240" ht="15.75" x14ac:dyDescent="0.25">
      <c r="A102" s="26">
        <v>113605</v>
      </c>
      <c r="B102" s="27"/>
      <c r="C102" s="30" t="s">
        <v>88</v>
      </c>
      <c r="D102" s="28">
        <f>+D103+D104</f>
        <v>3688341671</v>
      </c>
      <c r="E102" s="28">
        <f>+E103+E104</f>
        <v>0</v>
      </c>
      <c r="F102" s="28">
        <f>+D102-E102</f>
        <v>3688341671</v>
      </c>
      <c r="G102" s="29">
        <f>+G103+G104</f>
        <v>0</v>
      </c>
    </row>
    <row r="103" spans="1:240" ht="39.75" customHeight="1" x14ac:dyDescent="0.25">
      <c r="A103" s="26">
        <v>1136057</v>
      </c>
      <c r="B103" s="27">
        <v>20</v>
      </c>
      <c r="C103" s="30" t="s">
        <v>89</v>
      </c>
      <c r="D103" s="28">
        <v>3545551352</v>
      </c>
      <c r="E103" s="31">
        <v>0</v>
      </c>
      <c r="F103" s="28">
        <f>+D103-E103</f>
        <v>3545551352</v>
      </c>
      <c r="G103" s="29">
        <v>0</v>
      </c>
    </row>
    <row r="104" spans="1:240" ht="41.25" customHeight="1" thickBot="1" x14ac:dyDescent="0.3">
      <c r="A104" s="32">
        <v>1136057</v>
      </c>
      <c r="B104" s="33">
        <v>21</v>
      </c>
      <c r="C104" s="73" t="s">
        <v>89</v>
      </c>
      <c r="D104" s="36">
        <v>142790319</v>
      </c>
      <c r="E104" s="74">
        <v>0</v>
      </c>
      <c r="F104" s="36">
        <f>+D104-E104</f>
        <v>142790319</v>
      </c>
      <c r="G104" s="37">
        <v>0</v>
      </c>
    </row>
    <row r="105" spans="1:240" ht="15.75" x14ac:dyDescent="0.25">
      <c r="A105" s="26">
        <v>113607</v>
      </c>
      <c r="B105" s="27"/>
      <c r="C105" s="30" t="s">
        <v>90</v>
      </c>
      <c r="D105" s="28">
        <f>+D106</f>
        <v>281232645.5</v>
      </c>
      <c r="E105" s="28">
        <f>+E106</f>
        <v>0</v>
      </c>
      <c r="F105" s="28">
        <f>+D105-E105</f>
        <v>281232645.5</v>
      </c>
      <c r="G105" s="29">
        <f>+G106</f>
        <v>0</v>
      </c>
    </row>
    <row r="106" spans="1:240" ht="39.75" customHeight="1" thickBot="1" x14ac:dyDescent="0.3">
      <c r="A106" s="32">
        <v>1136071</v>
      </c>
      <c r="B106" s="33">
        <v>20</v>
      </c>
      <c r="C106" s="73" t="s">
        <v>91</v>
      </c>
      <c r="D106" s="36">
        <v>281232645.5</v>
      </c>
      <c r="E106" s="74">
        <v>0</v>
      </c>
      <c r="F106" s="36">
        <f>+D106-E106</f>
        <v>281232645.5</v>
      </c>
      <c r="G106" s="37">
        <v>0</v>
      </c>
    </row>
    <row r="107" spans="1:240" ht="49.5" customHeight="1" thickBot="1" x14ac:dyDescent="0.3">
      <c r="A107" s="38"/>
      <c r="B107" s="39"/>
      <c r="C107" s="75"/>
      <c r="D107" s="42"/>
      <c r="E107" s="41"/>
      <c r="F107" s="42"/>
      <c r="G107" s="42"/>
    </row>
    <row r="108" spans="1:240" ht="11.25" customHeight="1" x14ac:dyDescent="0.25">
      <c r="A108" s="416" t="s">
        <v>1</v>
      </c>
      <c r="B108" s="417"/>
      <c r="C108" s="417"/>
      <c r="D108" s="417"/>
      <c r="E108" s="417"/>
      <c r="F108" s="417"/>
      <c r="G108" s="418"/>
      <c r="H108" s="76"/>
      <c r="I108" s="420"/>
      <c r="J108" s="420"/>
      <c r="K108" s="420"/>
      <c r="L108" s="421"/>
      <c r="M108" s="419"/>
      <c r="N108" s="420"/>
      <c r="O108" s="420"/>
      <c r="P108" s="420"/>
      <c r="Q108" s="420"/>
      <c r="R108" s="420"/>
      <c r="S108" s="421"/>
      <c r="T108" s="419"/>
      <c r="U108" s="420"/>
      <c r="V108" s="420"/>
      <c r="W108" s="420"/>
      <c r="X108" s="420"/>
      <c r="Y108" s="420"/>
      <c r="Z108" s="421"/>
      <c r="AA108" s="419"/>
      <c r="AB108" s="420"/>
      <c r="AC108" s="420"/>
      <c r="AD108" s="420"/>
      <c r="AE108" s="420"/>
      <c r="AF108" s="420"/>
      <c r="AG108" s="421"/>
      <c r="AH108" s="419"/>
      <c r="AI108" s="420"/>
      <c r="AJ108" s="420"/>
      <c r="AK108" s="420"/>
      <c r="AL108" s="420"/>
      <c r="AM108" s="420"/>
      <c r="AN108" s="421"/>
      <c r="AO108" s="419"/>
      <c r="AP108" s="420"/>
      <c r="AQ108" s="420"/>
      <c r="AR108" s="420"/>
      <c r="AS108" s="420"/>
      <c r="AT108" s="420"/>
      <c r="AU108" s="421"/>
      <c r="AV108" s="419"/>
      <c r="AW108" s="420"/>
      <c r="AX108" s="420"/>
      <c r="AY108" s="420"/>
      <c r="AZ108" s="420"/>
      <c r="BA108" s="420"/>
      <c r="BB108" s="421"/>
      <c r="BC108" s="419"/>
      <c r="BD108" s="420"/>
      <c r="BE108" s="420"/>
      <c r="BF108" s="420"/>
      <c r="BG108" s="420"/>
      <c r="BH108" s="420"/>
      <c r="BI108" s="421"/>
      <c r="BJ108" s="419"/>
      <c r="BK108" s="420"/>
      <c r="BL108" s="420"/>
      <c r="BM108" s="420"/>
      <c r="BN108" s="420"/>
      <c r="BO108" s="420"/>
      <c r="BP108" s="421"/>
      <c r="BQ108" s="419"/>
      <c r="BR108" s="420"/>
      <c r="BS108" s="420"/>
      <c r="BT108" s="420"/>
      <c r="BU108" s="420"/>
      <c r="BV108" s="420"/>
      <c r="BW108" s="421"/>
      <c r="BX108" s="419"/>
      <c r="BY108" s="420"/>
      <c r="BZ108" s="420"/>
      <c r="CA108" s="420"/>
      <c r="CB108" s="420"/>
      <c r="CC108" s="420"/>
      <c r="CD108" s="421"/>
      <c r="CE108" s="419"/>
      <c r="CF108" s="420"/>
      <c r="CG108" s="420"/>
      <c r="CH108" s="420"/>
      <c r="CI108" s="420"/>
      <c r="CJ108" s="420"/>
      <c r="CK108" s="421"/>
      <c r="CL108" s="419"/>
      <c r="CM108" s="420"/>
      <c r="CN108" s="420"/>
      <c r="CO108" s="420"/>
      <c r="CP108" s="420"/>
      <c r="CQ108" s="420"/>
      <c r="CR108" s="421"/>
      <c r="CS108" s="419"/>
      <c r="CT108" s="420"/>
      <c r="CU108" s="420"/>
      <c r="CV108" s="420"/>
      <c r="CW108" s="420"/>
      <c r="CX108" s="420"/>
      <c r="CY108" s="421"/>
      <c r="CZ108" s="419"/>
      <c r="DA108" s="420"/>
      <c r="DB108" s="420"/>
      <c r="DC108" s="420"/>
      <c r="DD108" s="420"/>
      <c r="DE108" s="420"/>
      <c r="DF108" s="421"/>
      <c r="DG108" s="419"/>
      <c r="DH108" s="420"/>
      <c r="DI108" s="420"/>
      <c r="DJ108" s="420"/>
      <c r="DK108" s="420"/>
      <c r="DL108" s="420"/>
      <c r="DM108" s="421"/>
      <c r="DN108" s="419"/>
      <c r="DO108" s="420"/>
      <c r="DP108" s="420"/>
      <c r="DQ108" s="420"/>
      <c r="DR108" s="420"/>
      <c r="DS108" s="420"/>
      <c r="DT108" s="421"/>
      <c r="DU108" s="419"/>
      <c r="DV108" s="420"/>
      <c r="DW108" s="420"/>
      <c r="DX108" s="420"/>
      <c r="DY108" s="420"/>
      <c r="DZ108" s="420"/>
      <c r="EA108" s="421"/>
      <c r="EB108" s="419"/>
      <c r="EC108" s="420"/>
      <c r="ED108" s="420"/>
      <c r="EE108" s="420"/>
      <c r="EF108" s="420"/>
      <c r="EG108" s="420"/>
      <c r="EH108" s="421"/>
      <c r="EI108" s="419"/>
      <c r="EJ108" s="420"/>
      <c r="EK108" s="420"/>
      <c r="EL108" s="420"/>
      <c r="EM108" s="420"/>
      <c r="EN108" s="420"/>
      <c r="EO108" s="421"/>
      <c r="EP108" s="419"/>
      <c r="EQ108" s="420"/>
      <c r="ER108" s="420"/>
      <c r="ES108" s="420"/>
      <c r="ET108" s="420"/>
      <c r="EU108" s="420"/>
      <c r="EV108" s="421"/>
      <c r="EW108" s="419"/>
      <c r="EX108" s="420"/>
      <c r="EY108" s="420"/>
      <c r="EZ108" s="420"/>
      <c r="FA108" s="420"/>
      <c r="FB108" s="420"/>
      <c r="FC108" s="421"/>
      <c r="FD108" s="419"/>
      <c r="FE108" s="420"/>
      <c r="FF108" s="420"/>
      <c r="FG108" s="420"/>
      <c r="FH108" s="420"/>
      <c r="FI108" s="420"/>
      <c r="FJ108" s="421"/>
      <c r="FK108" s="419"/>
      <c r="FL108" s="420"/>
      <c r="FM108" s="420"/>
      <c r="FN108" s="420"/>
      <c r="FO108" s="420"/>
      <c r="FP108" s="420"/>
      <c r="FQ108" s="421"/>
      <c r="FR108" s="419"/>
      <c r="FS108" s="420"/>
      <c r="FT108" s="420"/>
      <c r="FU108" s="420"/>
      <c r="FV108" s="420"/>
      <c r="FW108" s="420"/>
      <c r="FX108" s="421"/>
      <c r="FY108" s="419"/>
      <c r="FZ108" s="420"/>
      <c r="GA108" s="420"/>
      <c r="GB108" s="420"/>
      <c r="GC108" s="420"/>
      <c r="GD108" s="420"/>
      <c r="GE108" s="421"/>
      <c r="GF108" s="419"/>
      <c r="GG108" s="420"/>
      <c r="GH108" s="420"/>
      <c r="GI108" s="420"/>
      <c r="GJ108" s="420"/>
      <c r="GK108" s="420"/>
      <c r="GL108" s="421"/>
      <c r="GM108" s="419"/>
      <c r="GN108" s="420"/>
      <c r="GO108" s="420"/>
      <c r="GP108" s="420"/>
      <c r="GQ108" s="420"/>
      <c r="GR108" s="420"/>
      <c r="GS108" s="421"/>
      <c r="GT108" s="419"/>
      <c r="GU108" s="420"/>
      <c r="GV108" s="420"/>
      <c r="GW108" s="420"/>
      <c r="GX108" s="420"/>
      <c r="GY108" s="420"/>
      <c r="GZ108" s="421"/>
      <c r="HA108" s="419"/>
      <c r="HB108" s="420"/>
      <c r="HC108" s="420"/>
      <c r="HD108" s="420"/>
      <c r="HE108" s="420"/>
      <c r="HF108" s="420"/>
      <c r="HG108" s="421"/>
      <c r="HH108" s="419"/>
      <c r="HI108" s="420"/>
      <c r="HJ108" s="420"/>
      <c r="HK108" s="420"/>
      <c r="HL108" s="420"/>
      <c r="HM108" s="420"/>
      <c r="HN108" s="421"/>
      <c r="HO108" s="419"/>
      <c r="HP108" s="420"/>
      <c r="HQ108" s="420"/>
      <c r="HR108" s="420"/>
      <c r="HS108" s="420"/>
      <c r="HT108" s="420"/>
      <c r="HU108" s="421"/>
      <c r="HV108" s="419"/>
      <c r="HW108" s="420"/>
      <c r="HX108" s="420"/>
      <c r="HY108" s="420"/>
      <c r="HZ108" s="420"/>
      <c r="IA108" s="420"/>
      <c r="IB108" s="421"/>
      <c r="IC108" s="419"/>
      <c r="ID108" s="420"/>
      <c r="IE108" s="420"/>
      <c r="IF108" s="420"/>
    </row>
    <row r="109" spans="1:240" ht="12" customHeight="1" x14ac:dyDescent="0.25">
      <c r="A109" s="419" t="s">
        <v>2</v>
      </c>
      <c r="B109" s="420"/>
      <c r="C109" s="420"/>
      <c r="D109" s="420"/>
      <c r="E109" s="420"/>
      <c r="F109" s="420"/>
      <c r="G109" s="421"/>
      <c r="H109" s="76"/>
      <c r="I109" s="420"/>
      <c r="J109" s="420"/>
      <c r="K109" s="420"/>
      <c r="L109" s="421"/>
      <c r="M109" s="419"/>
      <c r="N109" s="420"/>
      <c r="O109" s="420"/>
      <c r="P109" s="420"/>
      <c r="Q109" s="420"/>
      <c r="R109" s="420"/>
      <c r="S109" s="421"/>
      <c r="T109" s="419"/>
      <c r="U109" s="420"/>
      <c r="V109" s="420"/>
      <c r="W109" s="420"/>
      <c r="X109" s="420"/>
      <c r="Y109" s="420"/>
      <c r="Z109" s="421"/>
      <c r="AA109" s="419"/>
      <c r="AB109" s="420"/>
      <c r="AC109" s="420"/>
      <c r="AD109" s="420"/>
      <c r="AE109" s="420"/>
      <c r="AF109" s="420"/>
      <c r="AG109" s="421"/>
      <c r="AH109" s="419"/>
      <c r="AI109" s="420"/>
      <c r="AJ109" s="420"/>
      <c r="AK109" s="420"/>
      <c r="AL109" s="420"/>
      <c r="AM109" s="420"/>
      <c r="AN109" s="421"/>
      <c r="AO109" s="419"/>
      <c r="AP109" s="420"/>
      <c r="AQ109" s="420"/>
      <c r="AR109" s="420"/>
      <c r="AS109" s="420"/>
      <c r="AT109" s="420"/>
      <c r="AU109" s="421"/>
      <c r="AV109" s="419"/>
      <c r="AW109" s="420"/>
      <c r="AX109" s="420"/>
      <c r="AY109" s="420"/>
      <c r="AZ109" s="420"/>
      <c r="BA109" s="420"/>
      <c r="BB109" s="421"/>
      <c r="BC109" s="419"/>
      <c r="BD109" s="420"/>
      <c r="BE109" s="420"/>
      <c r="BF109" s="420"/>
      <c r="BG109" s="420"/>
      <c r="BH109" s="420"/>
      <c r="BI109" s="421"/>
      <c r="BJ109" s="419"/>
      <c r="BK109" s="420"/>
      <c r="BL109" s="420"/>
      <c r="BM109" s="420"/>
      <c r="BN109" s="420"/>
      <c r="BO109" s="420"/>
      <c r="BP109" s="421"/>
      <c r="BQ109" s="419"/>
      <c r="BR109" s="420"/>
      <c r="BS109" s="420"/>
      <c r="BT109" s="420"/>
      <c r="BU109" s="420"/>
      <c r="BV109" s="420"/>
      <c r="BW109" s="421"/>
      <c r="BX109" s="419"/>
      <c r="BY109" s="420"/>
      <c r="BZ109" s="420"/>
      <c r="CA109" s="420"/>
      <c r="CB109" s="420"/>
      <c r="CC109" s="420"/>
      <c r="CD109" s="421"/>
      <c r="CE109" s="419"/>
      <c r="CF109" s="420"/>
      <c r="CG109" s="420"/>
      <c r="CH109" s="420"/>
      <c r="CI109" s="420"/>
      <c r="CJ109" s="420"/>
      <c r="CK109" s="421"/>
      <c r="CL109" s="419"/>
      <c r="CM109" s="420"/>
      <c r="CN109" s="420"/>
      <c r="CO109" s="420"/>
      <c r="CP109" s="420"/>
      <c r="CQ109" s="420"/>
      <c r="CR109" s="421"/>
      <c r="CS109" s="419"/>
      <c r="CT109" s="420"/>
      <c r="CU109" s="420"/>
      <c r="CV109" s="420"/>
      <c r="CW109" s="420"/>
      <c r="CX109" s="420"/>
      <c r="CY109" s="421"/>
      <c r="CZ109" s="419"/>
      <c r="DA109" s="420"/>
      <c r="DB109" s="420"/>
      <c r="DC109" s="420"/>
      <c r="DD109" s="420"/>
      <c r="DE109" s="420"/>
      <c r="DF109" s="421"/>
      <c r="DG109" s="419"/>
      <c r="DH109" s="420"/>
      <c r="DI109" s="420"/>
      <c r="DJ109" s="420"/>
      <c r="DK109" s="420"/>
      <c r="DL109" s="420"/>
      <c r="DM109" s="421"/>
      <c r="DN109" s="419"/>
      <c r="DO109" s="420"/>
      <c r="DP109" s="420"/>
      <c r="DQ109" s="420"/>
      <c r="DR109" s="420"/>
      <c r="DS109" s="420"/>
      <c r="DT109" s="421"/>
      <c r="DU109" s="419"/>
      <c r="DV109" s="420"/>
      <c r="DW109" s="420"/>
      <c r="DX109" s="420"/>
      <c r="DY109" s="420"/>
      <c r="DZ109" s="420"/>
      <c r="EA109" s="421"/>
      <c r="EB109" s="419"/>
      <c r="EC109" s="420"/>
      <c r="ED109" s="420"/>
      <c r="EE109" s="420"/>
      <c r="EF109" s="420"/>
      <c r="EG109" s="420"/>
      <c r="EH109" s="421"/>
      <c r="EI109" s="419"/>
      <c r="EJ109" s="420"/>
      <c r="EK109" s="420"/>
      <c r="EL109" s="420"/>
      <c r="EM109" s="420"/>
      <c r="EN109" s="420"/>
      <c r="EO109" s="421"/>
      <c r="EP109" s="419"/>
      <c r="EQ109" s="420"/>
      <c r="ER109" s="420"/>
      <c r="ES109" s="420"/>
      <c r="ET109" s="420"/>
      <c r="EU109" s="420"/>
      <c r="EV109" s="421"/>
      <c r="EW109" s="419"/>
      <c r="EX109" s="420"/>
      <c r="EY109" s="420"/>
      <c r="EZ109" s="420"/>
      <c r="FA109" s="420"/>
      <c r="FB109" s="420"/>
      <c r="FC109" s="421"/>
      <c r="FD109" s="419"/>
      <c r="FE109" s="420"/>
      <c r="FF109" s="420"/>
      <c r="FG109" s="420"/>
      <c r="FH109" s="420"/>
      <c r="FI109" s="420"/>
      <c r="FJ109" s="421"/>
      <c r="FK109" s="419"/>
      <c r="FL109" s="420"/>
      <c r="FM109" s="420"/>
      <c r="FN109" s="420"/>
      <c r="FO109" s="420"/>
      <c r="FP109" s="420"/>
      <c r="FQ109" s="421"/>
      <c r="FR109" s="419"/>
      <c r="FS109" s="420"/>
      <c r="FT109" s="420"/>
      <c r="FU109" s="420"/>
      <c r="FV109" s="420"/>
      <c r="FW109" s="420"/>
      <c r="FX109" s="421"/>
      <c r="FY109" s="419"/>
      <c r="FZ109" s="420"/>
      <c r="GA109" s="420"/>
      <c r="GB109" s="420"/>
      <c r="GC109" s="420"/>
      <c r="GD109" s="420"/>
      <c r="GE109" s="421"/>
      <c r="GF109" s="419"/>
      <c r="GG109" s="420"/>
      <c r="GH109" s="420"/>
      <c r="GI109" s="420"/>
      <c r="GJ109" s="420"/>
      <c r="GK109" s="420"/>
      <c r="GL109" s="421"/>
      <c r="GM109" s="419"/>
      <c r="GN109" s="420"/>
      <c r="GO109" s="420"/>
      <c r="GP109" s="420"/>
      <c r="GQ109" s="420"/>
      <c r="GR109" s="420"/>
      <c r="GS109" s="421"/>
      <c r="GT109" s="419"/>
      <c r="GU109" s="420"/>
      <c r="GV109" s="420"/>
      <c r="GW109" s="420"/>
      <c r="GX109" s="420"/>
      <c r="GY109" s="420"/>
      <c r="GZ109" s="421"/>
      <c r="HA109" s="419"/>
      <c r="HB109" s="420"/>
      <c r="HC109" s="420"/>
      <c r="HD109" s="420"/>
      <c r="HE109" s="420"/>
      <c r="HF109" s="420"/>
      <c r="HG109" s="421"/>
      <c r="HH109" s="419"/>
      <c r="HI109" s="420"/>
      <c r="HJ109" s="420"/>
      <c r="HK109" s="420"/>
      <c r="HL109" s="420"/>
      <c r="HM109" s="420"/>
      <c r="HN109" s="421"/>
      <c r="HO109" s="419"/>
      <c r="HP109" s="420"/>
      <c r="HQ109" s="420"/>
      <c r="HR109" s="420"/>
      <c r="HS109" s="420"/>
      <c r="HT109" s="420"/>
      <c r="HU109" s="421"/>
      <c r="HV109" s="419"/>
      <c r="HW109" s="420"/>
      <c r="HX109" s="420"/>
      <c r="HY109" s="420"/>
      <c r="HZ109" s="420"/>
      <c r="IA109" s="420"/>
      <c r="IB109" s="421"/>
      <c r="IC109" s="419"/>
      <c r="ID109" s="420"/>
      <c r="IE109" s="420"/>
      <c r="IF109" s="420"/>
    </row>
    <row r="110" spans="1:240" ht="14.25" customHeight="1" x14ac:dyDescent="0.25">
      <c r="A110" s="6" t="s">
        <v>0</v>
      </c>
      <c r="G110" s="5"/>
    </row>
    <row r="111" spans="1:240" ht="18" customHeight="1" thickBot="1" x14ac:dyDescent="0.3">
      <c r="A111" s="2" t="s">
        <v>3</v>
      </c>
      <c r="C111" s="1" t="s">
        <v>4</v>
      </c>
      <c r="E111" s="4" t="s">
        <v>5</v>
      </c>
      <c r="F111" s="3" t="str">
        <f>F87</f>
        <v>FEBRERO</v>
      </c>
      <c r="G111" s="5" t="str">
        <f>G87</f>
        <v>VIGENCIA FISCAL: 2017</v>
      </c>
    </row>
    <row r="112" spans="1:240" ht="63" customHeight="1" thickBot="1" x14ac:dyDescent="0.3">
      <c r="A112" s="10" t="s">
        <v>7</v>
      </c>
      <c r="B112" s="11"/>
      <c r="C112" s="11" t="s">
        <v>8</v>
      </c>
      <c r="D112" s="12" t="s">
        <v>9</v>
      </c>
      <c r="E112" s="13" t="s">
        <v>10</v>
      </c>
      <c r="F112" s="12" t="s">
        <v>11</v>
      </c>
      <c r="G112" s="14" t="s">
        <v>12</v>
      </c>
    </row>
    <row r="113" spans="1:7" ht="39.75" customHeight="1" x14ac:dyDescent="0.25">
      <c r="A113" s="77">
        <v>223</v>
      </c>
      <c r="B113" s="78"/>
      <c r="C113" s="78" t="s">
        <v>92</v>
      </c>
      <c r="D113" s="23">
        <f>+D114</f>
        <v>0.12</v>
      </c>
      <c r="E113" s="23">
        <f>+E114</f>
        <v>0</v>
      </c>
      <c r="F113" s="23">
        <f t="shared" ref="F113:F119" si="4">+D113-E113</f>
        <v>0.12</v>
      </c>
      <c r="G113" s="25">
        <f>+G114</f>
        <v>0</v>
      </c>
    </row>
    <row r="114" spans="1:7" ht="39.75" customHeight="1" x14ac:dyDescent="0.25">
      <c r="A114" s="55">
        <v>223600</v>
      </c>
      <c r="B114" s="30"/>
      <c r="C114" s="30" t="s">
        <v>78</v>
      </c>
      <c r="D114" s="28">
        <f>+D115</f>
        <v>0.12</v>
      </c>
      <c r="E114" s="28">
        <f>+E115</f>
        <v>0</v>
      </c>
      <c r="F114" s="28">
        <f t="shared" si="4"/>
        <v>0.12</v>
      </c>
      <c r="G114" s="29">
        <f>+G115</f>
        <v>0</v>
      </c>
    </row>
    <row r="115" spans="1:7" ht="66.75" customHeight="1" x14ac:dyDescent="0.25">
      <c r="A115" s="55">
        <v>2236001</v>
      </c>
      <c r="B115" s="30">
        <v>20</v>
      </c>
      <c r="C115" s="30" t="s">
        <v>93</v>
      </c>
      <c r="D115" s="28">
        <v>0.12</v>
      </c>
      <c r="E115" s="28">
        <v>0</v>
      </c>
      <c r="F115" s="28">
        <f t="shared" si="4"/>
        <v>0.12</v>
      </c>
      <c r="G115" s="29">
        <v>0</v>
      </c>
    </row>
    <row r="116" spans="1:7" s="57" customFormat="1" ht="54" customHeight="1" x14ac:dyDescent="0.25">
      <c r="A116" s="55">
        <v>520</v>
      </c>
      <c r="B116" s="30"/>
      <c r="C116" s="30" t="s">
        <v>94</v>
      </c>
      <c r="D116" s="56">
        <f>+D117</f>
        <v>2423707360.2799997</v>
      </c>
      <c r="E116" s="56">
        <f>+E117</f>
        <v>0</v>
      </c>
      <c r="F116" s="56">
        <f t="shared" si="4"/>
        <v>2423707360.2799997</v>
      </c>
      <c r="G116" s="79">
        <f>+G117</f>
        <v>676611552</v>
      </c>
    </row>
    <row r="117" spans="1:7" s="57" customFormat="1" ht="15.75" customHeight="1" x14ac:dyDescent="0.25">
      <c r="A117" s="55">
        <v>520600</v>
      </c>
      <c r="B117" s="30"/>
      <c r="C117" s="30" t="s">
        <v>78</v>
      </c>
      <c r="D117" s="56">
        <f>+D118+D119</f>
        <v>2423707360.2799997</v>
      </c>
      <c r="E117" s="56">
        <f>+E118+E119</f>
        <v>0</v>
      </c>
      <c r="F117" s="56">
        <f t="shared" si="4"/>
        <v>2423707360.2799997</v>
      </c>
      <c r="G117" s="79">
        <f>+G118+G119</f>
        <v>676611552</v>
      </c>
    </row>
    <row r="118" spans="1:7" ht="48" customHeight="1" x14ac:dyDescent="0.25">
      <c r="A118" s="55">
        <v>5206002</v>
      </c>
      <c r="B118" s="30">
        <v>20</v>
      </c>
      <c r="C118" s="30" t="s">
        <v>95</v>
      </c>
      <c r="D118" s="28">
        <v>632395691.27999997</v>
      </c>
      <c r="E118" s="28">
        <v>0</v>
      </c>
      <c r="F118" s="28">
        <f t="shared" si="4"/>
        <v>632395691.27999997</v>
      </c>
      <c r="G118" s="29">
        <v>89127659</v>
      </c>
    </row>
    <row r="119" spans="1:7" ht="31.5" x14ac:dyDescent="0.25">
      <c r="A119" s="55">
        <v>5206007</v>
      </c>
      <c r="B119" s="30">
        <v>20</v>
      </c>
      <c r="C119" s="30" t="s">
        <v>96</v>
      </c>
      <c r="D119" s="28">
        <v>1791311669</v>
      </c>
      <c r="E119" s="28">
        <v>0</v>
      </c>
      <c r="F119" s="28">
        <f t="shared" si="4"/>
        <v>1791311669</v>
      </c>
      <c r="G119" s="29">
        <v>587483893</v>
      </c>
    </row>
    <row r="120" spans="1:7" s="57" customFormat="1" ht="54" customHeight="1" x14ac:dyDescent="0.25">
      <c r="A120" s="55">
        <v>530</v>
      </c>
      <c r="B120" s="30"/>
      <c r="C120" s="30" t="s">
        <v>97</v>
      </c>
      <c r="D120" s="56">
        <f>+D121</f>
        <v>31221753033</v>
      </c>
      <c r="E120" s="80">
        <f>+E121</f>
        <v>0</v>
      </c>
      <c r="F120" s="56">
        <f>+D120-E120</f>
        <v>31221753033</v>
      </c>
      <c r="G120" s="79">
        <f>+G121</f>
        <v>31181000000</v>
      </c>
    </row>
    <row r="121" spans="1:7" s="57" customFormat="1" ht="15.75" customHeight="1" x14ac:dyDescent="0.25">
      <c r="A121" s="55">
        <v>530600</v>
      </c>
      <c r="B121" s="30"/>
      <c r="C121" s="30" t="s">
        <v>78</v>
      </c>
      <c r="D121" s="56">
        <f>+D122+D123</f>
        <v>31221753033</v>
      </c>
      <c r="E121" s="80">
        <f>+E122</f>
        <v>0</v>
      </c>
      <c r="F121" s="56">
        <f>+D121-E121</f>
        <v>31221753033</v>
      </c>
      <c r="G121" s="79">
        <f>+G122</f>
        <v>31181000000</v>
      </c>
    </row>
    <row r="122" spans="1:7" s="57" customFormat="1" ht="57" customHeight="1" x14ac:dyDescent="0.25">
      <c r="A122" s="55">
        <v>5306003</v>
      </c>
      <c r="B122" s="30">
        <v>11</v>
      </c>
      <c r="C122" s="30" t="s">
        <v>98</v>
      </c>
      <c r="D122" s="56">
        <v>31181000000</v>
      </c>
      <c r="E122" s="81">
        <v>0</v>
      </c>
      <c r="F122" s="56">
        <f>+D122-E122</f>
        <v>31181000000</v>
      </c>
      <c r="G122" s="79">
        <v>31181000000</v>
      </c>
    </row>
    <row r="123" spans="1:7" s="57" customFormat="1" ht="57" customHeight="1" thickBot="1" x14ac:dyDescent="0.3">
      <c r="A123" s="82">
        <v>5306003</v>
      </c>
      <c r="B123" s="83">
        <v>20</v>
      </c>
      <c r="C123" s="83" t="s">
        <v>98</v>
      </c>
      <c r="D123" s="84">
        <v>40753033</v>
      </c>
      <c r="E123" s="85">
        <v>0</v>
      </c>
      <c r="F123" s="84">
        <f>+D123-E123</f>
        <v>40753033</v>
      </c>
      <c r="G123" s="86">
        <v>0</v>
      </c>
    </row>
    <row r="124" spans="1:7" ht="16.5" thickBot="1" x14ac:dyDescent="0.3">
      <c r="A124" s="422" t="s">
        <v>99</v>
      </c>
      <c r="B124" s="423"/>
      <c r="C124" s="424"/>
      <c r="D124" s="89">
        <f>+D9+D90</f>
        <v>579396716849.48999</v>
      </c>
      <c r="E124" s="90">
        <f>+E24+E92</f>
        <v>0</v>
      </c>
      <c r="F124" s="89">
        <f>+F9+F90</f>
        <v>579396716849.48999</v>
      </c>
      <c r="G124" s="89">
        <f>+G9+G90</f>
        <v>303251090020</v>
      </c>
    </row>
    <row r="125" spans="1:7" x14ac:dyDescent="0.25">
      <c r="A125" s="2"/>
      <c r="G125" s="5"/>
    </row>
    <row r="126" spans="1:7" x14ac:dyDescent="0.25">
      <c r="A126" s="2"/>
      <c r="G126" s="5"/>
    </row>
    <row r="127" spans="1:7" x14ac:dyDescent="0.25">
      <c r="A127" s="91" t="s">
        <v>100</v>
      </c>
      <c r="B127" s="92"/>
      <c r="C127" s="92"/>
      <c r="D127" s="92"/>
      <c r="E127" s="93" t="s">
        <v>101</v>
      </c>
      <c r="F127" s="93"/>
      <c r="G127" s="94"/>
    </row>
    <row r="128" spans="1:7" x14ac:dyDescent="0.25">
      <c r="A128" s="95" t="s">
        <v>102</v>
      </c>
      <c r="B128" s="92"/>
      <c r="C128" s="92"/>
      <c r="D128" s="92"/>
      <c r="E128" s="96" t="s">
        <v>103</v>
      </c>
      <c r="F128" s="96"/>
      <c r="G128" s="97"/>
    </row>
    <row r="129" spans="1:7" x14ac:dyDescent="0.25">
      <c r="A129" s="95" t="s">
        <v>104</v>
      </c>
      <c r="B129" s="92"/>
      <c r="C129" s="92"/>
      <c r="D129" s="98"/>
      <c r="E129" s="99" t="s">
        <v>105</v>
      </c>
      <c r="F129" s="93"/>
      <c r="G129" s="94"/>
    </row>
    <row r="130" spans="1:7" x14ac:dyDescent="0.25">
      <c r="A130" s="95"/>
      <c r="B130" s="92"/>
      <c r="C130" s="92"/>
      <c r="D130" s="92"/>
      <c r="E130" s="96"/>
      <c r="F130" s="96"/>
      <c r="G130" s="97"/>
    </row>
    <row r="131" spans="1:7" x14ac:dyDescent="0.25">
      <c r="A131" s="91"/>
      <c r="B131" s="92"/>
      <c r="C131" s="92"/>
      <c r="D131" s="99"/>
      <c r="E131" s="100"/>
      <c r="F131" s="99"/>
      <c r="G131" s="94"/>
    </row>
    <row r="132" spans="1:7" x14ac:dyDescent="0.25">
      <c r="A132" s="95"/>
      <c r="B132" s="92"/>
      <c r="C132" s="92"/>
      <c r="D132" s="99"/>
      <c r="E132" s="100"/>
      <c r="F132" s="99"/>
      <c r="G132" s="94"/>
    </row>
    <row r="133" spans="1:7" x14ac:dyDescent="0.25">
      <c r="A133" s="95" t="s">
        <v>106</v>
      </c>
      <c r="B133" s="92"/>
      <c r="C133" s="92"/>
      <c r="D133" s="3" t="s">
        <v>107</v>
      </c>
      <c r="F133" s="92" t="s">
        <v>101</v>
      </c>
      <c r="G133" s="101"/>
    </row>
    <row r="134" spans="1:7" x14ac:dyDescent="0.25">
      <c r="A134" s="95" t="s">
        <v>108</v>
      </c>
      <c r="B134" s="92"/>
      <c r="C134" s="92"/>
      <c r="D134" s="102" t="s">
        <v>109</v>
      </c>
      <c r="F134" s="96" t="s">
        <v>110</v>
      </c>
      <c r="G134" s="94"/>
    </row>
    <row r="135" spans="1:7" x14ac:dyDescent="0.25">
      <c r="A135" s="95" t="s">
        <v>111</v>
      </c>
      <c r="B135" s="92"/>
      <c r="C135" s="92"/>
      <c r="D135" s="102" t="s">
        <v>112</v>
      </c>
      <c r="F135" s="99" t="s">
        <v>113</v>
      </c>
      <c r="G135" s="94"/>
    </row>
    <row r="136" spans="1:7" ht="15.75" thickBot="1" x14ac:dyDescent="0.3">
      <c r="A136" s="103"/>
      <c r="B136" s="62"/>
      <c r="C136" s="62"/>
      <c r="D136" s="62"/>
      <c r="E136" s="63"/>
      <c r="F136" s="63"/>
      <c r="G136" s="65"/>
    </row>
  </sheetData>
  <mergeCells count="112">
    <mergeCell ref="I83:L83"/>
    <mergeCell ref="M83:S83"/>
    <mergeCell ref="T83:Z83"/>
    <mergeCell ref="AA83:AG83"/>
    <mergeCell ref="AH83:AN83"/>
    <mergeCell ref="AO83:AU83"/>
    <mergeCell ref="A1:G1"/>
    <mergeCell ref="A2:G2"/>
    <mergeCell ref="A45:G45"/>
    <mergeCell ref="A46:G46"/>
    <mergeCell ref="A47:G47"/>
    <mergeCell ref="A83:G83"/>
    <mergeCell ref="IC83:IF83"/>
    <mergeCell ref="A84:G84"/>
    <mergeCell ref="A108:G108"/>
    <mergeCell ref="I108:L108"/>
    <mergeCell ref="M108:S108"/>
    <mergeCell ref="T108:Z108"/>
    <mergeCell ref="AA108:AG108"/>
    <mergeCell ref="FR83:FX83"/>
    <mergeCell ref="FY83:GE83"/>
    <mergeCell ref="GF83:GL83"/>
    <mergeCell ref="GM83:GS83"/>
    <mergeCell ref="GT83:GZ83"/>
    <mergeCell ref="HA83:HG83"/>
    <mergeCell ref="EB83:EH83"/>
    <mergeCell ref="EI83:EO83"/>
    <mergeCell ref="EP83:EV83"/>
    <mergeCell ref="EW83:FC83"/>
    <mergeCell ref="FD83:FJ83"/>
    <mergeCell ref="FK83:FQ83"/>
    <mergeCell ref="CL83:CR83"/>
    <mergeCell ref="CS83:CY83"/>
    <mergeCell ref="CZ83:DF83"/>
    <mergeCell ref="DG83:DM83"/>
    <mergeCell ref="DN83:DT83"/>
    <mergeCell ref="HH83:HN83"/>
    <mergeCell ref="HO83:HU83"/>
    <mergeCell ref="HV83:IB83"/>
    <mergeCell ref="DU83:EA83"/>
    <mergeCell ref="AV83:BB83"/>
    <mergeCell ref="BC83:BI83"/>
    <mergeCell ref="BJ83:BP83"/>
    <mergeCell ref="BQ83:BW83"/>
    <mergeCell ref="BX83:CD83"/>
    <mergeCell ref="CE83:CK83"/>
    <mergeCell ref="HA108:HG108"/>
    <mergeCell ref="HH108:HN108"/>
    <mergeCell ref="HO108:HU108"/>
    <mergeCell ref="HV108:IB108"/>
    <mergeCell ref="AH108:AN108"/>
    <mergeCell ref="AO108:AU108"/>
    <mergeCell ref="AV108:BB108"/>
    <mergeCell ref="BC108:BI108"/>
    <mergeCell ref="BJ108:BP108"/>
    <mergeCell ref="BQ108:BW108"/>
    <mergeCell ref="DN108:DT108"/>
    <mergeCell ref="DU108:EA108"/>
    <mergeCell ref="EB108:EH108"/>
    <mergeCell ref="EI108:EO108"/>
    <mergeCell ref="EP108:EV108"/>
    <mergeCell ref="EW108:FC108"/>
    <mergeCell ref="BX108:CD108"/>
    <mergeCell ref="CE108:CK108"/>
    <mergeCell ref="AH109:AN109"/>
    <mergeCell ref="HA109:HG109"/>
    <mergeCell ref="HH109:HN109"/>
    <mergeCell ref="HO109:HU109"/>
    <mergeCell ref="IC108:IF108"/>
    <mergeCell ref="FD108:FJ108"/>
    <mergeCell ref="FK108:FQ108"/>
    <mergeCell ref="FR108:FX108"/>
    <mergeCell ref="FY108:GE108"/>
    <mergeCell ref="GF108:GL108"/>
    <mergeCell ref="GM108:GS108"/>
    <mergeCell ref="AO109:AU109"/>
    <mergeCell ref="AV109:BB109"/>
    <mergeCell ref="BC109:BI109"/>
    <mergeCell ref="BJ109:BP109"/>
    <mergeCell ref="BQ109:BW109"/>
    <mergeCell ref="BX109:CD109"/>
    <mergeCell ref="HV109:IB109"/>
    <mergeCell ref="IC109:IF109"/>
    <mergeCell ref="CL108:CR108"/>
    <mergeCell ref="CS108:CY108"/>
    <mergeCell ref="CZ108:DF108"/>
    <mergeCell ref="DG108:DM108"/>
    <mergeCell ref="GT108:GZ108"/>
    <mergeCell ref="A124:C124"/>
    <mergeCell ref="FK109:FQ109"/>
    <mergeCell ref="FR109:FX109"/>
    <mergeCell ref="FY109:GE109"/>
    <mergeCell ref="GF109:GL109"/>
    <mergeCell ref="GM109:GS109"/>
    <mergeCell ref="GT109:GZ109"/>
    <mergeCell ref="DU109:EA109"/>
    <mergeCell ref="EB109:EH109"/>
    <mergeCell ref="EI109:EO109"/>
    <mergeCell ref="EP109:EV109"/>
    <mergeCell ref="EW109:FC109"/>
    <mergeCell ref="FD109:FJ109"/>
    <mergeCell ref="CE109:CK109"/>
    <mergeCell ref="CL109:CR109"/>
    <mergeCell ref="CS109:CY109"/>
    <mergeCell ref="CZ109:DF109"/>
    <mergeCell ref="DG109:DM109"/>
    <mergeCell ref="DN109:DT109"/>
    <mergeCell ref="A109:G109"/>
    <mergeCell ref="I109:L109"/>
    <mergeCell ref="M109:S109"/>
    <mergeCell ref="T109:Z109"/>
    <mergeCell ref="AA109:AG10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landscape" r:id="rId1"/>
  <rowBreaks count="3" manualBreakCount="3">
    <brk id="43" max="16383" man="1"/>
    <brk id="81" max="16383" man="1"/>
    <brk id="106" max="16383" man="1"/>
  </rowBreaks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IB136"/>
  <sheetViews>
    <sheetView topLeftCell="A103" zoomScaleNormal="100" workbookViewId="0">
      <selection activeCell="F48" sqref="F48"/>
    </sheetView>
  </sheetViews>
  <sheetFormatPr baseColWidth="10" defaultRowHeight="15" x14ac:dyDescent="0.25"/>
  <cols>
    <col min="1" max="1" width="20.28515625" style="1" customWidth="1"/>
    <col min="2" max="2" width="7.28515625" style="1" customWidth="1"/>
    <col min="3" max="3" width="51.42578125" style="1" customWidth="1"/>
    <col min="4" max="4" width="23.42578125" style="3" customWidth="1"/>
    <col min="5" max="5" width="19.42578125" style="4" customWidth="1"/>
    <col min="6" max="6" width="20" style="3" customWidth="1"/>
    <col min="7" max="7" width="25.140625" style="3" customWidth="1"/>
    <col min="8" max="8" width="4.42578125" style="1" customWidth="1"/>
    <col min="9" max="256" width="11.42578125" style="1"/>
    <col min="257" max="257" width="20.28515625" style="1" customWidth="1"/>
    <col min="258" max="258" width="7.28515625" style="1" customWidth="1"/>
    <col min="259" max="259" width="51.42578125" style="1" customWidth="1"/>
    <col min="260" max="260" width="23.42578125" style="1" customWidth="1"/>
    <col min="261" max="261" width="19.42578125" style="1" customWidth="1"/>
    <col min="262" max="262" width="20" style="1" customWidth="1"/>
    <col min="263" max="263" width="25.140625" style="1" customWidth="1"/>
    <col min="264" max="264" width="4.42578125" style="1" customWidth="1"/>
    <col min="265" max="512" width="11.42578125" style="1"/>
    <col min="513" max="513" width="20.28515625" style="1" customWidth="1"/>
    <col min="514" max="514" width="7.28515625" style="1" customWidth="1"/>
    <col min="515" max="515" width="51.42578125" style="1" customWidth="1"/>
    <col min="516" max="516" width="23.42578125" style="1" customWidth="1"/>
    <col min="517" max="517" width="19.42578125" style="1" customWidth="1"/>
    <col min="518" max="518" width="20" style="1" customWidth="1"/>
    <col min="519" max="519" width="25.140625" style="1" customWidth="1"/>
    <col min="520" max="520" width="4.42578125" style="1" customWidth="1"/>
    <col min="521" max="768" width="11.42578125" style="1"/>
    <col min="769" max="769" width="20.28515625" style="1" customWidth="1"/>
    <col min="770" max="770" width="7.28515625" style="1" customWidth="1"/>
    <col min="771" max="771" width="51.42578125" style="1" customWidth="1"/>
    <col min="772" max="772" width="23.42578125" style="1" customWidth="1"/>
    <col min="773" max="773" width="19.42578125" style="1" customWidth="1"/>
    <col min="774" max="774" width="20" style="1" customWidth="1"/>
    <col min="775" max="775" width="25.140625" style="1" customWidth="1"/>
    <col min="776" max="776" width="4.42578125" style="1" customWidth="1"/>
    <col min="777" max="1024" width="11.42578125" style="1"/>
    <col min="1025" max="1025" width="20.28515625" style="1" customWidth="1"/>
    <col min="1026" max="1026" width="7.28515625" style="1" customWidth="1"/>
    <col min="1027" max="1027" width="51.42578125" style="1" customWidth="1"/>
    <col min="1028" max="1028" width="23.42578125" style="1" customWidth="1"/>
    <col min="1029" max="1029" width="19.42578125" style="1" customWidth="1"/>
    <col min="1030" max="1030" width="20" style="1" customWidth="1"/>
    <col min="1031" max="1031" width="25.140625" style="1" customWidth="1"/>
    <col min="1032" max="1032" width="4.42578125" style="1" customWidth="1"/>
    <col min="1033" max="1280" width="11.42578125" style="1"/>
    <col min="1281" max="1281" width="20.28515625" style="1" customWidth="1"/>
    <col min="1282" max="1282" width="7.28515625" style="1" customWidth="1"/>
    <col min="1283" max="1283" width="51.42578125" style="1" customWidth="1"/>
    <col min="1284" max="1284" width="23.42578125" style="1" customWidth="1"/>
    <col min="1285" max="1285" width="19.42578125" style="1" customWidth="1"/>
    <col min="1286" max="1286" width="20" style="1" customWidth="1"/>
    <col min="1287" max="1287" width="25.140625" style="1" customWidth="1"/>
    <col min="1288" max="1288" width="4.42578125" style="1" customWidth="1"/>
    <col min="1289" max="1536" width="11.42578125" style="1"/>
    <col min="1537" max="1537" width="20.28515625" style="1" customWidth="1"/>
    <col min="1538" max="1538" width="7.28515625" style="1" customWidth="1"/>
    <col min="1539" max="1539" width="51.42578125" style="1" customWidth="1"/>
    <col min="1540" max="1540" width="23.42578125" style="1" customWidth="1"/>
    <col min="1541" max="1541" width="19.42578125" style="1" customWidth="1"/>
    <col min="1542" max="1542" width="20" style="1" customWidth="1"/>
    <col min="1543" max="1543" width="25.140625" style="1" customWidth="1"/>
    <col min="1544" max="1544" width="4.42578125" style="1" customWidth="1"/>
    <col min="1545" max="1792" width="11.42578125" style="1"/>
    <col min="1793" max="1793" width="20.28515625" style="1" customWidth="1"/>
    <col min="1794" max="1794" width="7.28515625" style="1" customWidth="1"/>
    <col min="1795" max="1795" width="51.42578125" style="1" customWidth="1"/>
    <col min="1796" max="1796" width="23.42578125" style="1" customWidth="1"/>
    <col min="1797" max="1797" width="19.42578125" style="1" customWidth="1"/>
    <col min="1798" max="1798" width="20" style="1" customWidth="1"/>
    <col min="1799" max="1799" width="25.140625" style="1" customWidth="1"/>
    <col min="1800" max="1800" width="4.42578125" style="1" customWidth="1"/>
    <col min="1801" max="2048" width="11.42578125" style="1"/>
    <col min="2049" max="2049" width="20.28515625" style="1" customWidth="1"/>
    <col min="2050" max="2050" width="7.28515625" style="1" customWidth="1"/>
    <col min="2051" max="2051" width="51.42578125" style="1" customWidth="1"/>
    <col min="2052" max="2052" width="23.42578125" style="1" customWidth="1"/>
    <col min="2053" max="2053" width="19.42578125" style="1" customWidth="1"/>
    <col min="2054" max="2054" width="20" style="1" customWidth="1"/>
    <col min="2055" max="2055" width="25.140625" style="1" customWidth="1"/>
    <col min="2056" max="2056" width="4.42578125" style="1" customWidth="1"/>
    <col min="2057" max="2304" width="11.42578125" style="1"/>
    <col min="2305" max="2305" width="20.28515625" style="1" customWidth="1"/>
    <col min="2306" max="2306" width="7.28515625" style="1" customWidth="1"/>
    <col min="2307" max="2307" width="51.42578125" style="1" customWidth="1"/>
    <col min="2308" max="2308" width="23.42578125" style="1" customWidth="1"/>
    <col min="2309" max="2309" width="19.42578125" style="1" customWidth="1"/>
    <col min="2310" max="2310" width="20" style="1" customWidth="1"/>
    <col min="2311" max="2311" width="25.140625" style="1" customWidth="1"/>
    <col min="2312" max="2312" width="4.42578125" style="1" customWidth="1"/>
    <col min="2313" max="2560" width="11.42578125" style="1"/>
    <col min="2561" max="2561" width="20.28515625" style="1" customWidth="1"/>
    <col min="2562" max="2562" width="7.28515625" style="1" customWidth="1"/>
    <col min="2563" max="2563" width="51.42578125" style="1" customWidth="1"/>
    <col min="2564" max="2564" width="23.42578125" style="1" customWidth="1"/>
    <col min="2565" max="2565" width="19.42578125" style="1" customWidth="1"/>
    <col min="2566" max="2566" width="20" style="1" customWidth="1"/>
    <col min="2567" max="2567" width="25.140625" style="1" customWidth="1"/>
    <col min="2568" max="2568" width="4.42578125" style="1" customWidth="1"/>
    <col min="2569" max="2816" width="11.42578125" style="1"/>
    <col min="2817" max="2817" width="20.28515625" style="1" customWidth="1"/>
    <col min="2818" max="2818" width="7.28515625" style="1" customWidth="1"/>
    <col min="2819" max="2819" width="51.42578125" style="1" customWidth="1"/>
    <col min="2820" max="2820" width="23.42578125" style="1" customWidth="1"/>
    <col min="2821" max="2821" width="19.42578125" style="1" customWidth="1"/>
    <col min="2822" max="2822" width="20" style="1" customWidth="1"/>
    <col min="2823" max="2823" width="25.140625" style="1" customWidth="1"/>
    <col min="2824" max="2824" width="4.42578125" style="1" customWidth="1"/>
    <col min="2825" max="3072" width="11.42578125" style="1"/>
    <col min="3073" max="3073" width="20.28515625" style="1" customWidth="1"/>
    <col min="3074" max="3074" width="7.28515625" style="1" customWidth="1"/>
    <col min="3075" max="3075" width="51.42578125" style="1" customWidth="1"/>
    <col min="3076" max="3076" width="23.42578125" style="1" customWidth="1"/>
    <col min="3077" max="3077" width="19.42578125" style="1" customWidth="1"/>
    <col min="3078" max="3078" width="20" style="1" customWidth="1"/>
    <col min="3079" max="3079" width="25.140625" style="1" customWidth="1"/>
    <col min="3080" max="3080" width="4.42578125" style="1" customWidth="1"/>
    <col min="3081" max="3328" width="11.42578125" style="1"/>
    <col min="3329" max="3329" width="20.28515625" style="1" customWidth="1"/>
    <col min="3330" max="3330" width="7.28515625" style="1" customWidth="1"/>
    <col min="3331" max="3331" width="51.42578125" style="1" customWidth="1"/>
    <col min="3332" max="3332" width="23.42578125" style="1" customWidth="1"/>
    <col min="3333" max="3333" width="19.42578125" style="1" customWidth="1"/>
    <col min="3334" max="3334" width="20" style="1" customWidth="1"/>
    <col min="3335" max="3335" width="25.140625" style="1" customWidth="1"/>
    <col min="3336" max="3336" width="4.42578125" style="1" customWidth="1"/>
    <col min="3337" max="3584" width="11.42578125" style="1"/>
    <col min="3585" max="3585" width="20.28515625" style="1" customWidth="1"/>
    <col min="3586" max="3586" width="7.28515625" style="1" customWidth="1"/>
    <col min="3587" max="3587" width="51.42578125" style="1" customWidth="1"/>
    <col min="3588" max="3588" width="23.42578125" style="1" customWidth="1"/>
    <col min="3589" max="3589" width="19.42578125" style="1" customWidth="1"/>
    <col min="3590" max="3590" width="20" style="1" customWidth="1"/>
    <col min="3591" max="3591" width="25.140625" style="1" customWidth="1"/>
    <col min="3592" max="3592" width="4.42578125" style="1" customWidth="1"/>
    <col min="3593" max="3840" width="11.42578125" style="1"/>
    <col min="3841" max="3841" width="20.28515625" style="1" customWidth="1"/>
    <col min="3842" max="3842" width="7.28515625" style="1" customWidth="1"/>
    <col min="3843" max="3843" width="51.42578125" style="1" customWidth="1"/>
    <col min="3844" max="3844" width="23.42578125" style="1" customWidth="1"/>
    <col min="3845" max="3845" width="19.42578125" style="1" customWidth="1"/>
    <col min="3846" max="3846" width="20" style="1" customWidth="1"/>
    <col min="3847" max="3847" width="25.140625" style="1" customWidth="1"/>
    <col min="3848" max="3848" width="4.42578125" style="1" customWidth="1"/>
    <col min="3849" max="4096" width="11.42578125" style="1"/>
    <col min="4097" max="4097" width="20.28515625" style="1" customWidth="1"/>
    <col min="4098" max="4098" width="7.28515625" style="1" customWidth="1"/>
    <col min="4099" max="4099" width="51.42578125" style="1" customWidth="1"/>
    <col min="4100" max="4100" width="23.42578125" style="1" customWidth="1"/>
    <col min="4101" max="4101" width="19.42578125" style="1" customWidth="1"/>
    <col min="4102" max="4102" width="20" style="1" customWidth="1"/>
    <col min="4103" max="4103" width="25.140625" style="1" customWidth="1"/>
    <col min="4104" max="4104" width="4.42578125" style="1" customWidth="1"/>
    <col min="4105" max="4352" width="11.42578125" style="1"/>
    <col min="4353" max="4353" width="20.28515625" style="1" customWidth="1"/>
    <col min="4354" max="4354" width="7.28515625" style="1" customWidth="1"/>
    <col min="4355" max="4355" width="51.42578125" style="1" customWidth="1"/>
    <col min="4356" max="4356" width="23.42578125" style="1" customWidth="1"/>
    <col min="4357" max="4357" width="19.42578125" style="1" customWidth="1"/>
    <col min="4358" max="4358" width="20" style="1" customWidth="1"/>
    <col min="4359" max="4359" width="25.140625" style="1" customWidth="1"/>
    <col min="4360" max="4360" width="4.42578125" style="1" customWidth="1"/>
    <col min="4361" max="4608" width="11.42578125" style="1"/>
    <col min="4609" max="4609" width="20.28515625" style="1" customWidth="1"/>
    <col min="4610" max="4610" width="7.28515625" style="1" customWidth="1"/>
    <col min="4611" max="4611" width="51.42578125" style="1" customWidth="1"/>
    <col min="4612" max="4612" width="23.42578125" style="1" customWidth="1"/>
    <col min="4613" max="4613" width="19.42578125" style="1" customWidth="1"/>
    <col min="4614" max="4614" width="20" style="1" customWidth="1"/>
    <col min="4615" max="4615" width="25.140625" style="1" customWidth="1"/>
    <col min="4616" max="4616" width="4.42578125" style="1" customWidth="1"/>
    <col min="4617" max="4864" width="11.42578125" style="1"/>
    <col min="4865" max="4865" width="20.28515625" style="1" customWidth="1"/>
    <col min="4866" max="4866" width="7.28515625" style="1" customWidth="1"/>
    <col min="4867" max="4867" width="51.42578125" style="1" customWidth="1"/>
    <col min="4868" max="4868" width="23.42578125" style="1" customWidth="1"/>
    <col min="4869" max="4869" width="19.42578125" style="1" customWidth="1"/>
    <col min="4870" max="4870" width="20" style="1" customWidth="1"/>
    <col min="4871" max="4871" width="25.140625" style="1" customWidth="1"/>
    <col min="4872" max="4872" width="4.42578125" style="1" customWidth="1"/>
    <col min="4873" max="5120" width="11.42578125" style="1"/>
    <col min="5121" max="5121" width="20.28515625" style="1" customWidth="1"/>
    <col min="5122" max="5122" width="7.28515625" style="1" customWidth="1"/>
    <col min="5123" max="5123" width="51.42578125" style="1" customWidth="1"/>
    <col min="5124" max="5124" width="23.42578125" style="1" customWidth="1"/>
    <col min="5125" max="5125" width="19.42578125" style="1" customWidth="1"/>
    <col min="5126" max="5126" width="20" style="1" customWidth="1"/>
    <col min="5127" max="5127" width="25.140625" style="1" customWidth="1"/>
    <col min="5128" max="5128" width="4.42578125" style="1" customWidth="1"/>
    <col min="5129" max="5376" width="11.42578125" style="1"/>
    <col min="5377" max="5377" width="20.28515625" style="1" customWidth="1"/>
    <col min="5378" max="5378" width="7.28515625" style="1" customWidth="1"/>
    <col min="5379" max="5379" width="51.42578125" style="1" customWidth="1"/>
    <col min="5380" max="5380" width="23.42578125" style="1" customWidth="1"/>
    <col min="5381" max="5381" width="19.42578125" style="1" customWidth="1"/>
    <col min="5382" max="5382" width="20" style="1" customWidth="1"/>
    <col min="5383" max="5383" width="25.140625" style="1" customWidth="1"/>
    <col min="5384" max="5384" width="4.42578125" style="1" customWidth="1"/>
    <col min="5385" max="5632" width="11.42578125" style="1"/>
    <col min="5633" max="5633" width="20.28515625" style="1" customWidth="1"/>
    <col min="5634" max="5634" width="7.28515625" style="1" customWidth="1"/>
    <col min="5635" max="5635" width="51.42578125" style="1" customWidth="1"/>
    <col min="5636" max="5636" width="23.42578125" style="1" customWidth="1"/>
    <col min="5637" max="5637" width="19.42578125" style="1" customWidth="1"/>
    <col min="5638" max="5638" width="20" style="1" customWidth="1"/>
    <col min="5639" max="5639" width="25.140625" style="1" customWidth="1"/>
    <col min="5640" max="5640" width="4.42578125" style="1" customWidth="1"/>
    <col min="5641" max="5888" width="11.42578125" style="1"/>
    <col min="5889" max="5889" width="20.28515625" style="1" customWidth="1"/>
    <col min="5890" max="5890" width="7.28515625" style="1" customWidth="1"/>
    <col min="5891" max="5891" width="51.42578125" style="1" customWidth="1"/>
    <col min="5892" max="5892" width="23.42578125" style="1" customWidth="1"/>
    <col min="5893" max="5893" width="19.42578125" style="1" customWidth="1"/>
    <col min="5894" max="5894" width="20" style="1" customWidth="1"/>
    <col min="5895" max="5895" width="25.140625" style="1" customWidth="1"/>
    <col min="5896" max="5896" width="4.42578125" style="1" customWidth="1"/>
    <col min="5897" max="6144" width="11.42578125" style="1"/>
    <col min="6145" max="6145" width="20.28515625" style="1" customWidth="1"/>
    <col min="6146" max="6146" width="7.28515625" style="1" customWidth="1"/>
    <col min="6147" max="6147" width="51.42578125" style="1" customWidth="1"/>
    <col min="6148" max="6148" width="23.42578125" style="1" customWidth="1"/>
    <col min="6149" max="6149" width="19.42578125" style="1" customWidth="1"/>
    <col min="6150" max="6150" width="20" style="1" customWidth="1"/>
    <col min="6151" max="6151" width="25.140625" style="1" customWidth="1"/>
    <col min="6152" max="6152" width="4.42578125" style="1" customWidth="1"/>
    <col min="6153" max="6400" width="11.42578125" style="1"/>
    <col min="6401" max="6401" width="20.28515625" style="1" customWidth="1"/>
    <col min="6402" max="6402" width="7.28515625" style="1" customWidth="1"/>
    <col min="6403" max="6403" width="51.42578125" style="1" customWidth="1"/>
    <col min="6404" max="6404" width="23.42578125" style="1" customWidth="1"/>
    <col min="6405" max="6405" width="19.42578125" style="1" customWidth="1"/>
    <col min="6406" max="6406" width="20" style="1" customWidth="1"/>
    <col min="6407" max="6407" width="25.140625" style="1" customWidth="1"/>
    <col min="6408" max="6408" width="4.42578125" style="1" customWidth="1"/>
    <col min="6409" max="6656" width="11.42578125" style="1"/>
    <col min="6657" max="6657" width="20.28515625" style="1" customWidth="1"/>
    <col min="6658" max="6658" width="7.28515625" style="1" customWidth="1"/>
    <col min="6659" max="6659" width="51.42578125" style="1" customWidth="1"/>
    <col min="6660" max="6660" width="23.42578125" style="1" customWidth="1"/>
    <col min="6661" max="6661" width="19.42578125" style="1" customWidth="1"/>
    <col min="6662" max="6662" width="20" style="1" customWidth="1"/>
    <col min="6663" max="6663" width="25.140625" style="1" customWidth="1"/>
    <col min="6664" max="6664" width="4.42578125" style="1" customWidth="1"/>
    <col min="6665" max="6912" width="11.42578125" style="1"/>
    <col min="6913" max="6913" width="20.28515625" style="1" customWidth="1"/>
    <col min="6914" max="6914" width="7.28515625" style="1" customWidth="1"/>
    <col min="6915" max="6915" width="51.42578125" style="1" customWidth="1"/>
    <col min="6916" max="6916" width="23.42578125" style="1" customWidth="1"/>
    <col min="6917" max="6917" width="19.42578125" style="1" customWidth="1"/>
    <col min="6918" max="6918" width="20" style="1" customWidth="1"/>
    <col min="6919" max="6919" width="25.140625" style="1" customWidth="1"/>
    <col min="6920" max="6920" width="4.42578125" style="1" customWidth="1"/>
    <col min="6921" max="7168" width="11.42578125" style="1"/>
    <col min="7169" max="7169" width="20.28515625" style="1" customWidth="1"/>
    <col min="7170" max="7170" width="7.28515625" style="1" customWidth="1"/>
    <col min="7171" max="7171" width="51.42578125" style="1" customWidth="1"/>
    <col min="7172" max="7172" width="23.42578125" style="1" customWidth="1"/>
    <col min="7173" max="7173" width="19.42578125" style="1" customWidth="1"/>
    <col min="7174" max="7174" width="20" style="1" customWidth="1"/>
    <col min="7175" max="7175" width="25.140625" style="1" customWidth="1"/>
    <col min="7176" max="7176" width="4.42578125" style="1" customWidth="1"/>
    <col min="7177" max="7424" width="11.42578125" style="1"/>
    <col min="7425" max="7425" width="20.28515625" style="1" customWidth="1"/>
    <col min="7426" max="7426" width="7.28515625" style="1" customWidth="1"/>
    <col min="7427" max="7427" width="51.42578125" style="1" customWidth="1"/>
    <col min="7428" max="7428" width="23.42578125" style="1" customWidth="1"/>
    <col min="7429" max="7429" width="19.42578125" style="1" customWidth="1"/>
    <col min="7430" max="7430" width="20" style="1" customWidth="1"/>
    <col min="7431" max="7431" width="25.140625" style="1" customWidth="1"/>
    <col min="7432" max="7432" width="4.42578125" style="1" customWidth="1"/>
    <col min="7433" max="7680" width="11.42578125" style="1"/>
    <col min="7681" max="7681" width="20.28515625" style="1" customWidth="1"/>
    <col min="7682" max="7682" width="7.28515625" style="1" customWidth="1"/>
    <col min="7683" max="7683" width="51.42578125" style="1" customWidth="1"/>
    <col min="7684" max="7684" width="23.42578125" style="1" customWidth="1"/>
    <col min="7685" max="7685" width="19.42578125" style="1" customWidth="1"/>
    <col min="7686" max="7686" width="20" style="1" customWidth="1"/>
    <col min="7687" max="7687" width="25.140625" style="1" customWidth="1"/>
    <col min="7688" max="7688" width="4.42578125" style="1" customWidth="1"/>
    <col min="7689" max="7936" width="11.42578125" style="1"/>
    <col min="7937" max="7937" width="20.28515625" style="1" customWidth="1"/>
    <col min="7938" max="7938" width="7.28515625" style="1" customWidth="1"/>
    <col min="7939" max="7939" width="51.42578125" style="1" customWidth="1"/>
    <col min="7940" max="7940" width="23.42578125" style="1" customWidth="1"/>
    <col min="7941" max="7941" width="19.42578125" style="1" customWidth="1"/>
    <col min="7942" max="7942" width="20" style="1" customWidth="1"/>
    <col min="7943" max="7943" width="25.140625" style="1" customWidth="1"/>
    <col min="7944" max="7944" width="4.42578125" style="1" customWidth="1"/>
    <col min="7945" max="8192" width="11.42578125" style="1"/>
    <col min="8193" max="8193" width="20.28515625" style="1" customWidth="1"/>
    <col min="8194" max="8194" width="7.28515625" style="1" customWidth="1"/>
    <col min="8195" max="8195" width="51.42578125" style="1" customWidth="1"/>
    <col min="8196" max="8196" width="23.42578125" style="1" customWidth="1"/>
    <col min="8197" max="8197" width="19.42578125" style="1" customWidth="1"/>
    <col min="8198" max="8198" width="20" style="1" customWidth="1"/>
    <col min="8199" max="8199" width="25.140625" style="1" customWidth="1"/>
    <col min="8200" max="8200" width="4.42578125" style="1" customWidth="1"/>
    <col min="8201" max="8448" width="11.42578125" style="1"/>
    <col min="8449" max="8449" width="20.28515625" style="1" customWidth="1"/>
    <col min="8450" max="8450" width="7.28515625" style="1" customWidth="1"/>
    <col min="8451" max="8451" width="51.42578125" style="1" customWidth="1"/>
    <col min="8452" max="8452" width="23.42578125" style="1" customWidth="1"/>
    <col min="8453" max="8453" width="19.42578125" style="1" customWidth="1"/>
    <col min="8454" max="8454" width="20" style="1" customWidth="1"/>
    <col min="8455" max="8455" width="25.140625" style="1" customWidth="1"/>
    <col min="8456" max="8456" width="4.42578125" style="1" customWidth="1"/>
    <col min="8457" max="8704" width="11.42578125" style="1"/>
    <col min="8705" max="8705" width="20.28515625" style="1" customWidth="1"/>
    <col min="8706" max="8706" width="7.28515625" style="1" customWidth="1"/>
    <col min="8707" max="8707" width="51.42578125" style="1" customWidth="1"/>
    <col min="8708" max="8708" width="23.42578125" style="1" customWidth="1"/>
    <col min="8709" max="8709" width="19.42578125" style="1" customWidth="1"/>
    <col min="8710" max="8710" width="20" style="1" customWidth="1"/>
    <col min="8711" max="8711" width="25.140625" style="1" customWidth="1"/>
    <col min="8712" max="8712" width="4.42578125" style="1" customWidth="1"/>
    <col min="8713" max="8960" width="11.42578125" style="1"/>
    <col min="8961" max="8961" width="20.28515625" style="1" customWidth="1"/>
    <col min="8962" max="8962" width="7.28515625" style="1" customWidth="1"/>
    <col min="8963" max="8963" width="51.42578125" style="1" customWidth="1"/>
    <col min="8964" max="8964" width="23.42578125" style="1" customWidth="1"/>
    <col min="8965" max="8965" width="19.42578125" style="1" customWidth="1"/>
    <col min="8966" max="8966" width="20" style="1" customWidth="1"/>
    <col min="8967" max="8967" width="25.140625" style="1" customWidth="1"/>
    <col min="8968" max="8968" width="4.42578125" style="1" customWidth="1"/>
    <col min="8969" max="9216" width="11.42578125" style="1"/>
    <col min="9217" max="9217" width="20.28515625" style="1" customWidth="1"/>
    <col min="9218" max="9218" width="7.28515625" style="1" customWidth="1"/>
    <col min="9219" max="9219" width="51.42578125" style="1" customWidth="1"/>
    <col min="9220" max="9220" width="23.42578125" style="1" customWidth="1"/>
    <col min="9221" max="9221" width="19.42578125" style="1" customWidth="1"/>
    <col min="9222" max="9222" width="20" style="1" customWidth="1"/>
    <col min="9223" max="9223" width="25.140625" style="1" customWidth="1"/>
    <col min="9224" max="9224" width="4.42578125" style="1" customWidth="1"/>
    <col min="9225" max="9472" width="11.42578125" style="1"/>
    <col min="9473" max="9473" width="20.28515625" style="1" customWidth="1"/>
    <col min="9474" max="9474" width="7.28515625" style="1" customWidth="1"/>
    <col min="9475" max="9475" width="51.42578125" style="1" customWidth="1"/>
    <col min="9476" max="9476" width="23.42578125" style="1" customWidth="1"/>
    <col min="9477" max="9477" width="19.42578125" style="1" customWidth="1"/>
    <col min="9478" max="9478" width="20" style="1" customWidth="1"/>
    <col min="9479" max="9479" width="25.140625" style="1" customWidth="1"/>
    <col min="9480" max="9480" width="4.42578125" style="1" customWidth="1"/>
    <col min="9481" max="9728" width="11.42578125" style="1"/>
    <col min="9729" max="9729" width="20.28515625" style="1" customWidth="1"/>
    <col min="9730" max="9730" width="7.28515625" style="1" customWidth="1"/>
    <col min="9731" max="9731" width="51.42578125" style="1" customWidth="1"/>
    <col min="9732" max="9732" width="23.42578125" style="1" customWidth="1"/>
    <col min="9733" max="9733" width="19.42578125" style="1" customWidth="1"/>
    <col min="9734" max="9734" width="20" style="1" customWidth="1"/>
    <col min="9735" max="9735" width="25.140625" style="1" customWidth="1"/>
    <col min="9736" max="9736" width="4.42578125" style="1" customWidth="1"/>
    <col min="9737" max="9984" width="11.42578125" style="1"/>
    <col min="9985" max="9985" width="20.28515625" style="1" customWidth="1"/>
    <col min="9986" max="9986" width="7.28515625" style="1" customWidth="1"/>
    <col min="9987" max="9987" width="51.42578125" style="1" customWidth="1"/>
    <col min="9988" max="9988" width="23.42578125" style="1" customWidth="1"/>
    <col min="9989" max="9989" width="19.42578125" style="1" customWidth="1"/>
    <col min="9990" max="9990" width="20" style="1" customWidth="1"/>
    <col min="9991" max="9991" width="25.140625" style="1" customWidth="1"/>
    <col min="9992" max="9992" width="4.42578125" style="1" customWidth="1"/>
    <col min="9993" max="10240" width="11.42578125" style="1"/>
    <col min="10241" max="10241" width="20.28515625" style="1" customWidth="1"/>
    <col min="10242" max="10242" width="7.28515625" style="1" customWidth="1"/>
    <col min="10243" max="10243" width="51.42578125" style="1" customWidth="1"/>
    <col min="10244" max="10244" width="23.42578125" style="1" customWidth="1"/>
    <col min="10245" max="10245" width="19.42578125" style="1" customWidth="1"/>
    <col min="10246" max="10246" width="20" style="1" customWidth="1"/>
    <col min="10247" max="10247" width="25.140625" style="1" customWidth="1"/>
    <col min="10248" max="10248" width="4.42578125" style="1" customWidth="1"/>
    <col min="10249" max="10496" width="11.42578125" style="1"/>
    <col min="10497" max="10497" width="20.28515625" style="1" customWidth="1"/>
    <col min="10498" max="10498" width="7.28515625" style="1" customWidth="1"/>
    <col min="10499" max="10499" width="51.42578125" style="1" customWidth="1"/>
    <col min="10500" max="10500" width="23.42578125" style="1" customWidth="1"/>
    <col min="10501" max="10501" width="19.42578125" style="1" customWidth="1"/>
    <col min="10502" max="10502" width="20" style="1" customWidth="1"/>
    <col min="10503" max="10503" width="25.140625" style="1" customWidth="1"/>
    <col min="10504" max="10504" width="4.42578125" style="1" customWidth="1"/>
    <col min="10505" max="10752" width="11.42578125" style="1"/>
    <col min="10753" max="10753" width="20.28515625" style="1" customWidth="1"/>
    <col min="10754" max="10754" width="7.28515625" style="1" customWidth="1"/>
    <col min="10755" max="10755" width="51.42578125" style="1" customWidth="1"/>
    <col min="10756" max="10756" width="23.42578125" style="1" customWidth="1"/>
    <col min="10757" max="10757" width="19.42578125" style="1" customWidth="1"/>
    <col min="10758" max="10758" width="20" style="1" customWidth="1"/>
    <col min="10759" max="10759" width="25.140625" style="1" customWidth="1"/>
    <col min="10760" max="10760" width="4.42578125" style="1" customWidth="1"/>
    <col min="10761" max="11008" width="11.42578125" style="1"/>
    <col min="11009" max="11009" width="20.28515625" style="1" customWidth="1"/>
    <col min="11010" max="11010" width="7.28515625" style="1" customWidth="1"/>
    <col min="11011" max="11011" width="51.42578125" style="1" customWidth="1"/>
    <col min="11012" max="11012" width="23.42578125" style="1" customWidth="1"/>
    <col min="11013" max="11013" width="19.42578125" style="1" customWidth="1"/>
    <col min="11014" max="11014" width="20" style="1" customWidth="1"/>
    <col min="11015" max="11015" width="25.140625" style="1" customWidth="1"/>
    <col min="11016" max="11016" width="4.42578125" style="1" customWidth="1"/>
    <col min="11017" max="11264" width="11.42578125" style="1"/>
    <col min="11265" max="11265" width="20.28515625" style="1" customWidth="1"/>
    <col min="11266" max="11266" width="7.28515625" style="1" customWidth="1"/>
    <col min="11267" max="11267" width="51.42578125" style="1" customWidth="1"/>
    <col min="11268" max="11268" width="23.42578125" style="1" customWidth="1"/>
    <col min="11269" max="11269" width="19.42578125" style="1" customWidth="1"/>
    <col min="11270" max="11270" width="20" style="1" customWidth="1"/>
    <col min="11271" max="11271" width="25.140625" style="1" customWidth="1"/>
    <col min="11272" max="11272" width="4.42578125" style="1" customWidth="1"/>
    <col min="11273" max="11520" width="11.42578125" style="1"/>
    <col min="11521" max="11521" width="20.28515625" style="1" customWidth="1"/>
    <col min="11522" max="11522" width="7.28515625" style="1" customWidth="1"/>
    <col min="11523" max="11523" width="51.42578125" style="1" customWidth="1"/>
    <col min="11524" max="11524" width="23.42578125" style="1" customWidth="1"/>
    <col min="11525" max="11525" width="19.42578125" style="1" customWidth="1"/>
    <col min="11526" max="11526" width="20" style="1" customWidth="1"/>
    <col min="11527" max="11527" width="25.140625" style="1" customWidth="1"/>
    <col min="11528" max="11528" width="4.42578125" style="1" customWidth="1"/>
    <col min="11529" max="11776" width="11.42578125" style="1"/>
    <col min="11777" max="11777" width="20.28515625" style="1" customWidth="1"/>
    <col min="11778" max="11778" width="7.28515625" style="1" customWidth="1"/>
    <col min="11779" max="11779" width="51.42578125" style="1" customWidth="1"/>
    <col min="11780" max="11780" width="23.42578125" style="1" customWidth="1"/>
    <col min="11781" max="11781" width="19.42578125" style="1" customWidth="1"/>
    <col min="11782" max="11782" width="20" style="1" customWidth="1"/>
    <col min="11783" max="11783" width="25.140625" style="1" customWidth="1"/>
    <col min="11784" max="11784" width="4.42578125" style="1" customWidth="1"/>
    <col min="11785" max="12032" width="11.42578125" style="1"/>
    <col min="12033" max="12033" width="20.28515625" style="1" customWidth="1"/>
    <col min="12034" max="12034" width="7.28515625" style="1" customWidth="1"/>
    <col min="12035" max="12035" width="51.42578125" style="1" customWidth="1"/>
    <col min="12036" max="12036" width="23.42578125" style="1" customWidth="1"/>
    <col min="12037" max="12037" width="19.42578125" style="1" customWidth="1"/>
    <col min="12038" max="12038" width="20" style="1" customWidth="1"/>
    <col min="12039" max="12039" width="25.140625" style="1" customWidth="1"/>
    <col min="12040" max="12040" width="4.42578125" style="1" customWidth="1"/>
    <col min="12041" max="12288" width="11.42578125" style="1"/>
    <col min="12289" max="12289" width="20.28515625" style="1" customWidth="1"/>
    <col min="12290" max="12290" width="7.28515625" style="1" customWidth="1"/>
    <col min="12291" max="12291" width="51.42578125" style="1" customWidth="1"/>
    <col min="12292" max="12292" width="23.42578125" style="1" customWidth="1"/>
    <col min="12293" max="12293" width="19.42578125" style="1" customWidth="1"/>
    <col min="12294" max="12294" width="20" style="1" customWidth="1"/>
    <col min="12295" max="12295" width="25.140625" style="1" customWidth="1"/>
    <col min="12296" max="12296" width="4.42578125" style="1" customWidth="1"/>
    <col min="12297" max="12544" width="11.42578125" style="1"/>
    <col min="12545" max="12545" width="20.28515625" style="1" customWidth="1"/>
    <col min="12546" max="12546" width="7.28515625" style="1" customWidth="1"/>
    <col min="12547" max="12547" width="51.42578125" style="1" customWidth="1"/>
    <col min="12548" max="12548" width="23.42578125" style="1" customWidth="1"/>
    <col min="12549" max="12549" width="19.42578125" style="1" customWidth="1"/>
    <col min="12550" max="12550" width="20" style="1" customWidth="1"/>
    <col min="12551" max="12551" width="25.140625" style="1" customWidth="1"/>
    <col min="12552" max="12552" width="4.42578125" style="1" customWidth="1"/>
    <col min="12553" max="12800" width="11.42578125" style="1"/>
    <col min="12801" max="12801" width="20.28515625" style="1" customWidth="1"/>
    <col min="12802" max="12802" width="7.28515625" style="1" customWidth="1"/>
    <col min="12803" max="12803" width="51.42578125" style="1" customWidth="1"/>
    <col min="12804" max="12804" width="23.42578125" style="1" customWidth="1"/>
    <col min="12805" max="12805" width="19.42578125" style="1" customWidth="1"/>
    <col min="12806" max="12806" width="20" style="1" customWidth="1"/>
    <col min="12807" max="12807" width="25.140625" style="1" customWidth="1"/>
    <col min="12808" max="12808" width="4.42578125" style="1" customWidth="1"/>
    <col min="12809" max="13056" width="11.42578125" style="1"/>
    <col min="13057" max="13057" width="20.28515625" style="1" customWidth="1"/>
    <col min="13058" max="13058" width="7.28515625" style="1" customWidth="1"/>
    <col min="13059" max="13059" width="51.42578125" style="1" customWidth="1"/>
    <col min="13060" max="13060" width="23.42578125" style="1" customWidth="1"/>
    <col min="13061" max="13061" width="19.42578125" style="1" customWidth="1"/>
    <col min="13062" max="13062" width="20" style="1" customWidth="1"/>
    <col min="13063" max="13063" width="25.140625" style="1" customWidth="1"/>
    <col min="13064" max="13064" width="4.42578125" style="1" customWidth="1"/>
    <col min="13065" max="13312" width="11.42578125" style="1"/>
    <col min="13313" max="13313" width="20.28515625" style="1" customWidth="1"/>
    <col min="13314" max="13314" width="7.28515625" style="1" customWidth="1"/>
    <col min="13315" max="13315" width="51.42578125" style="1" customWidth="1"/>
    <col min="13316" max="13316" width="23.42578125" style="1" customWidth="1"/>
    <col min="13317" max="13317" width="19.42578125" style="1" customWidth="1"/>
    <col min="13318" max="13318" width="20" style="1" customWidth="1"/>
    <col min="13319" max="13319" width="25.140625" style="1" customWidth="1"/>
    <col min="13320" max="13320" width="4.42578125" style="1" customWidth="1"/>
    <col min="13321" max="13568" width="11.42578125" style="1"/>
    <col min="13569" max="13569" width="20.28515625" style="1" customWidth="1"/>
    <col min="13570" max="13570" width="7.28515625" style="1" customWidth="1"/>
    <col min="13571" max="13571" width="51.42578125" style="1" customWidth="1"/>
    <col min="13572" max="13572" width="23.42578125" style="1" customWidth="1"/>
    <col min="13573" max="13573" width="19.42578125" style="1" customWidth="1"/>
    <col min="13574" max="13574" width="20" style="1" customWidth="1"/>
    <col min="13575" max="13575" width="25.140625" style="1" customWidth="1"/>
    <col min="13576" max="13576" width="4.42578125" style="1" customWidth="1"/>
    <col min="13577" max="13824" width="11.42578125" style="1"/>
    <col min="13825" max="13825" width="20.28515625" style="1" customWidth="1"/>
    <col min="13826" max="13826" width="7.28515625" style="1" customWidth="1"/>
    <col min="13827" max="13827" width="51.42578125" style="1" customWidth="1"/>
    <col min="13828" max="13828" width="23.42578125" style="1" customWidth="1"/>
    <col min="13829" max="13829" width="19.42578125" style="1" customWidth="1"/>
    <col min="13830" max="13830" width="20" style="1" customWidth="1"/>
    <col min="13831" max="13831" width="25.140625" style="1" customWidth="1"/>
    <col min="13832" max="13832" width="4.42578125" style="1" customWidth="1"/>
    <col min="13833" max="14080" width="11.42578125" style="1"/>
    <col min="14081" max="14081" width="20.28515625" style="1" customWidth="1"/>
    <col min="14082" max="14082" width="7.28515625" style="1" customWidth="1"/>
    <col min="14083" max="14083" width="51.42578125" style="1" customWidth="1"/>
    <col min="14084" max="14084" width="23.42578125" style="1" customWidth="1"/>
    <col min="14085" max="14085" width="19.42578125" style="1" customWidth="1"/>
    <col min="14086" max="14086" width="20" style="1" customWidth="1"/>
    <col min="14087" max="14087" width="25.140625" style="1" customWidth="1"/>
    <col min="14088" max="14088" width="4.42578125" style="1" customWidth="1"/>
    <col min="14089" max="14336" width="11.42578125" style="1"/>
    <col min="14337" max="14337" width="20.28515625" style="1" customWidth="1"/>
    <col min="14338" max="14338" width="7.28515625" style="1" customWidth="1"/>
    <col min="14339" max="14339" width="51.42578125" style="1" customWidth="1"/>
    <col min="14340" max="14340" width="23.42578125" style="1" customWidth="1"/>
    <col min="14341" max="14341" width="19.42578125" style="1" customWidth="1"/>
    <col min="14342" max="14342" width="20" style="1" customWidth="1"/>
    <col min="14343" max="14343" width="25.140625" style="1" customWidth="1"/>
    <col min="14344" max="14344" width="4.42578125" style="1" customWidth="1"/>
    <col min="14345" max="14592" width="11.42578125" style="1"/>
    <col min="14593" max="14593" width="20.28515625" style="1" customWidth="1"/>
    <col min="14594" max="14594" width="7.28515625" style="1" customWidth="1"/>
    <col min="14595" max="14595" width="51.42578125" style="1" customWidth="1"/>
    <col min="14596" max="14596" width="23.42578125" style="1" customWidth="1"/>
    <col min="14597" max="14597" width="19.42578125" style="1" customWidth="1"/>
    <col min="14598" max="14598" width="20" style="1" customWidth="1"/>
    <col min="14599" max="14599" width="25.140625" style="1" customWidth="1"/>
    <col min="14600" max="14600" width="4.42578125" style="1" customWidth="1"/>
    <col min="14601" max="14848" width="11.42578125" style="1"/>
    <col min="14849" max="14849" width="20.28515625" style="1" customWidth="1"/>
    <col min="14850" max="14850" width="7.28515625" style="1" customWidth="1"/>
    <col min="14851" max="14851" width="51.42578125" style="1" customWidth="1"/>
    <col min="14852" max="14852" width="23.42578125" style="1" customWidth="1"/>
    <col min="14853" max="14853" width="19.42578125" style="1" customWidth="1"/>
    <col min="14854" max="14854" width="20" style="1" customWidth="1"/>
    <col min="14855" max="14855" width="25.140625" style="1" customWidth="1"/>
    <col min="14856" max="14856" width="4.42578125" style="1" customWidth="1"/>
    <col min="14857" max="15104" width="11.42578125" style="1"/>
    <col min="15105" max="15105" width="20.28515625" style="1" customWidth="1"/>
    <col min="15106" max="15106" width="7.28515625" style="1" customWidth="1"/>
    <col min="15107" max="15107" width="51.42578125" style="1" customWidth="1"/>
    <col min="15108" max="15108" width="23.42578125" style="1" customWidth="1"/>
    <col min="15109" max="15109" width="19.42578125" style="1" customWidth="1"/>
    <col min="15110" max="15110" width="20" style="1" customWidth="1"/>
    <col min="15111" max="15111" width="25.140625" style="1" customWidth="1"/>
    <col min="15112" max="15112" width="4.42578125" style="1" customWidth="1"/>
    <col min="15113" max="15360" width="11.42578125" style="1"/>
    <col min="15361" max="15361" width="20.28515625" style="1" customWidth="1"/>
    <col min="15362" max="15362" width="7.28515625" style="1" customWidth="1"/>
    <col min="15363" max="15363" width="51.42578125" style="1" customWidth="1"/>
    <col min="15364" max="15364" width="23.42578125" style="1" customWidth="1"/>
    <col min="15365" max="15365" width="19.42578125" style="1" customWidth="1"/>
    <col min="15366" max="15366" width="20" style="1" customWidth="1"/>
    <col min="15367" max="15367" width="25.140625" style="1" customWidth="1"/>
    <col min="15368" max="15368" width="4.42578125" style="1" customWidth="1"/>
    <col min="15369" max="15616" width="11.42578125" style="1"/>
    <col min="15617" max="15617" width="20.28515625" style="1" customWidth="1"/>
    <col min="15618" max="15618" width="7.28515625" style="1" customWidth="1"/>
    <col min="15619" max="15619" width="51.42578125" style="1" customWidth="1"/>
    <col min="15620" max="15620" width="23.42578125" style="1" customWidth="1"/>
    <col min="15621" max="15621" width="19.42578125" style="1" customWidth="1"/>
    <col min="15622" max="15622" width="20" style="1" customWidth="1"/>
    <col min="15623" max="15623" width="25.140625" style="1" customWidth="1"/>
    <col min="15624" max="15624" width="4.42578125" style="1" customWidth="1"/>
    <col min="15625" max="15872" width="11.42578125" style="1"/>
    <col min="15873" max="15873" width="20.28515625" style="1" customWidth="1"/>
    <col min="15874" max="15874" width="7.28515625" style="1" customWidth="1"/>
    <col min="15875" max="15875" width="51.42578125" style="1" customWidth="1"/>
    <col min="15876" max="15876" width="23.42578125" style="1" customWidth="1"/>
    <col min="15877" max="15877" width="19.42578125" style="1" customWidth="1"/>
    <col min="15878" max="15878" width="20" style="1" customWidth="1"/>
    <col min="15879" max="15879" width="25.140625" style="1" customWidth="1"/>
    <col min="15880" max="15880" width="4.42578125" style="1" customWidth="1"/>
    <col min="15881" max="16128" width="11.42578125" style="1"/>
    <col min="16129" max="16129" width="20.28515625" style="1" customWidth="1"/>
    <col min="16130" max="16130" width="7.28515625" style="1" customWidth="1"/>
    <col min="16131" max="16131" width="51.42578125" style="1" customWidth="1"/>
    <col min="16132" max="16132" width="23.42578125" style="1" customWidth="1"/>
    <col min="16133" max="16133" width="19.42578125" style="1" customWidth="1"/>
    <col min="16134" max="16134" width="20" style="1" customWidth="1"/>
    <col min="16135" max="16135" width="25.140625" style="1" customWidth="1"/>
    <col min="16136" max="16136" width="4.42578125" style="1" customWidth="1"/>
    <col min="16137" max="16384" width="11.42578125" style="1"/>
  </cols>
  <sheetData>
    <row r="1" spans="1:7" x14ac:dyDescent="0.25">
      <c r="A1" s="416" t="s">
        <v>1</v>
      </c>
      <c r="B1" s="417"/>
      <c r="C1" s="417"/>
      <c r="D1" s="417"/>
      <c r="E1" s="417"/>
      <c r="F1" s="417"/>
      <c r="G1" s="418"/>
    </row>
    <row r="2" spans="1:7" x14ac:dyDescent="0.25">
      <c r="A2" s="419" t="s">
        <v>2</v>
      </c>
      <c r="B2" s="420"/>
      <c r="C2" s="420"/>
      <c r="D2" s="420"/>
      <c r="E2" s="420"/>
      <c r="F2" s="420"/>
      <c r="G2" s="421"/>
    </row>
    <row r="3" spans="1:7" x14ac:dyDescent="0.25">
      <c r="A3" s="2"/>
      <c r="G3" s="5"/>
    </row>
    <row r="4" spans="1:7" ht="12.75" customHeight="1" x14ac:dyDescent="0.25">
      <c r="A4" s="6" t="s">
        <v>0</v>
      </c>
      <c r="G4" s="5"/>
    </row>
    <row r="5" spans="1:7" ht="34.5" hidden="1" customHeight="1" x14ac:dyDescent="0.25">
      <c r="A5" s="2"/>
      <c r="G5" s="7"/>
    </row>
    <row r="6" spans="1:7" x14ac:dyDescent="0.25">
      <c r="A6" s="2" t="s">
        <v>3</v>
      </c>
      <c r="C6" s="1" t="s">
        <v>4</v>
      </c>
      <c r="E6" s="4" t="s">
        <v>5</v>
      </c>
      <c r="F6" s="3" t="s">
        <v>226</v>
      </c>
      <c r="G6" s="5" t="s">
        <v>6</v>
      </c>
    </row>
    <row r="7" spans="1:7" ht="5.25" customHeight="1" thickBot="1" x14ac:dyDescent="0.3">
      <c r="A7" s="2"/>
      <c r="D7" s="1"/>
      <c r="E7" s="8"/>
      <c r="F7" s="1"/>
      <c r="G7" s="9"/>
    </row>
    <row r="8" spans="1:7" ht="57.75" customHeight="1" thickBot="1" x14ac:dyDescent="0.3">
      <c r="A8" s="10" t="s">
        <v>7</v>
      </c>
      <c r="B8" s="11"/>
      <c r="C8" s="11" t="s">
        <v>8</v>
      </c>
      <c r="D8" s="12" t="s">
        <v>9</v>
      </c>
      <c r="E8" s="13" t="s">
        <v>10</v>
      </c>
      <c r="F8" s="12" t="s">
        <v>11</v>
      </c>
      <c r="G8" s="14" t="s">
        <v>12</v>
      </c>
    </row>
    <row r="9" spans="1:7" ht="16.5" thickBot="1" x14ac:dyDescent="0.3">
      <c r="A9" s="15" t="s">
        <v>13</v>
      </c>
      <c r="B9" s="16"/>
      <c r="C9" s="17" t="s">
        <v>14</v>
      </c>
      <c r="D9" s="18">
        <f>+D10+D53+D78</f>
        <v>876485924.58999991</v>
      </c>
      <c r="E9" s="19">
        <f>+E10+E53+E78</f>
        <v>0</v>
      </c>
      <c r="F9" s="18">
        <f>+D9-E9</f>
        <v>876485924.58999991</v>
      </c>
      <c r="G9" s="20">
        <f>+G10+G53+G78</f>
        <v>773320908.25999999</v>
      </c>
    </row>
    <row r="10" spans="1:7" ht="15.75" x14ac:dyDescent="0.25">
      <c r="A10" s="21">
        <v>1</v>
      </c>
      <c r="B10" s="22"/>
      <c r="C10" s="22" t="s">
        <v>15</v>
      </c>
      <c r="D10" s="23">
        <f>+D11</f>
        <v>423405755.25999999</v>
      </c>
      <c r="E10" s="24">
        <f>+E11</f>
        <v>0</v>
      </c>
      <c r="F10" s="23">
        <f>+D10-E10</f>
        <v>423405755.25999999</v>
      </c>
      <c r="G10" s="25">
        <f>+G11</f>
        <v>423405755.25999999</v>
      </c>
    </row>
    <row r="11" spans="1:7" ht="15.75" x14ac:dyDescent="0.25">
      <c r="A11" s="26">
        <v>10</v>
      </c>
      <c r="B11" s="27"/>
      <c r="C11" s="27" t="s">
        <v>15</v>
      </c>
      <c r="D11" s="28">
        <f>+D12+D30+D33</f>
        <v>423405755.25999999</v>
      </c>
      <c r="E11" s="54">
        <f>+E12+E30+E33</f>
        <v>0</v>
      </c>
      <c r="F11" s="28">
        <f>+D11-E11</f>
        <v>423405755.25999999</v>
      </c>
      <c r="G11" s="29">
        <f>+G12+G30+G33</f>
        <v>423405755.25999999</v>
      </c>
    </row>
    <row r="12" spans="1:7" ht="18" customHeight="1" x14ac:dyDescent="0.25">
      <c r="A12" s="26">
        <v>101</v>
      </c>
      <c r="B12" s="27"/>
      <c r="C12" s="27" t="s">
        <v>16</v>
      </c>
      <c r="D12" s="28">
        <f>+D13+D17+D20+D27</f>
        <v>127151670</v>
      </c>
      <c r="E12" s="54">
        <f>+E13+E17+E20+E27</f>
        <v>0</v>
      </c>
      <c r="F12" s="28">
        <f>+D12-E12</f>
        <v>127151670</v>
      </c>
      <c r="G12" s="29">
        <f>+G13+G17+G20+G27</f>
        <v>127151670</v>
      </c>
    </row>
    <row r="13" spans="1:7" ht="15.75" x14ac:dyDescent="0.25">
      <c r="A13" s="26">
        <v>1011</v>
      </c>
      <c r="B13" s="27"/>
      <c r="C13" s="27" t="s">
        <v>17</v>
      </c>
      <c r="D13" s="28">
        <f>+D16+D14+D15</f>
        <v>117781094</v>
      </c>
      <c r="E13" s="54">
        <f>+E16+E15+E14</f>
        <v>0</v>
      </c>
      <c r="F13" s="28">
        <f>+D13-E13</f>
        <v>117781094</v>
      </c>
      <c r="G13" s="29">
        <f>+G16+G14+G15</f>
        <v>117781094</v>
      </c>
    </row>
    <row r="14" spans="1:7" ht="15.75" x14ac:dyDescent="0.25">
      <c r="A14" s="26">
        <v>10111</v>
      </c>
      <c r="B14" s="27">
        <v>20</v>
      </c>
      <c r="C14" s="27" t="s">
        <v>18</v>
      </c>
      <c r="D14" s="28">
        <v>117156959</v>
      </c>
      <c r="E14" s="31">
        <v>0</v>
      </c>
      <c r="F14" s="28">
        <f t="shared" ref="F14:F43" si="0">+D14-E14</f>
        <v>117156959</v>
      </c>
      <c r="G14" s="29">
        <v>117156959</v>
      </c>
    </row>
    <row r="15" spans="1:7" ht="15.75" x14ac:dyDescent="0.25">
      <c r="A15" s="26">
        <v>10112</v>
      </c>
      <c r="B15" s="27">
        <v>20</v>
      </c>
      <c r="C15" s="27" t="s">
        <v>19</v>
      </c>
      <c r="D15" s="28">
        <v>586450</v>
      </c>
      <c r="E15" s="31">
        <v>0</v>
      </c>
      <c r="F15" s="28">
        <f t="shared" si="0"/>
        <v>586450</v>
      </c>
      <c r="G15" s="29">
        <v>586450</v>
      </c>
    </row>
    <row r="16" spans="1:7" ht="15.75" x14ac:dyDescent="0.25">
      <c r="A16" s="26">
        <v>10114</v>
      </c>
      <c r="B16" s="27">
        <v>20</v>
      </c>
      <c r="C16" s="27" t="s">
        <v>20</v>
      </c>
      <c r="D16" s="28">
        <v>37685</v>
      </c>
      <c r="E16" s="31">
        <v>0</v>
      </c>
      <c r="F16" s="28">
        <f t="shared" si="0"/>
        <v>37685</v>
      </c>
      <c r="G16" s="29">
        <v>37685</v>
      </c>
    </row>
    <row r="17" spans="1:7" ht="15.75" x14ac:dyDescent="0.25">
      <c r="A17" s="26">
        <v>1014</v>
      </c>
      <c r="B17" s="27"/>
      <c r="C17" s="27" t="s">
        <v>21</v>
      </c>
      <c r="D17" s="28">
        <f>+D18+D19</f>
        <v>1141936</v>
      </c>
      <c r="E17" s="54">
        <f>+E18+E19</f>
        <v>0</v>
      </c>
      <c r="F17" s="28">
        <f>+D17-E17</f>
        <v>1141936</v>
      </c>
      <c r="G17" s="29">
        <f>+G18+G19</f>
        <v>1141936</v>
      </c>
    </row>
    <row r="18" spans="1:7" ht="15.75" x14ac:dyDescent="0.25">
      <c r="A18" s="26">
        <v>10141</v>
      </c>
      <c r="B18" s="27">
        <v>20</v>
      </c>
      <c r="C18" s="27" t="s">
        <v>22</v>
      </c>
      <c r="D18" s="28">
        <v>175655</v>
      </c>
      <c r="E18" s="31">
        <v>0</v>
      </c>
      <c r="F18" s="28">
        <f t="shared" si="0"/>
        <v>175655</v>
      </c>
      <c r="G18" s="29">
        <v>175655</v>
      </c>
    </row>
    <row r="19" spans="1:7" ht="15.75" x14ac:dyDescent="0.25">
      <c r="A19" s="26">
        <v>10142</v>
      </c>
      <c r="B19" s="27">
        <v>20</v>
      </c>
      <c r="C19" s="27" t="s">
        <v>23</v>
      </c>
      <c r="D19" s="28">
        <v>966281</v>
      </c>
      <c r="E19" s="31">
        <v>0</v>
      </c>
      <c r="F19" s="28">
        <f t="shared" si="0"/>
        <v>966281</v>
      </c>
      <c r="G19" s="29">
        <v>966281</v>
      </c>
    </row>
    <row r="20" spans="1:7" ht="14.25" customHeight="1" x14ac:dyDescent="0.25">
      <c r="A20" s="26">
        <v>1015</v>
      </c>
      <c r="B20" s="27"/>
      <c r="C20" s="27" t="s">
        <v>24</v>
      </c>
      <c r="D20" s="28">
        <f>+D21+D22+D23+D24+D25+D26</f>
        <v>8049620</v>
      </c>
      <c r="E20" s="28">
        <f>+E21+E22+E23+E24+E25+E26</f>
        <v>0</v>
      </c>
      <c r="F20" s="28">
        <f>+D20-E20</f>
        <v>8049620</v>
      </c>
      <c r="G20" s="29">
        <f>+G21+G22+G23+G24+G25+G26</f>
        <v>8049620</v>
      </c>
    </row>
    <row r="21" spans="1:7" ht="15.75" x14ac:dyDescent="0.25">
      <c r="A21" s="26">
        <v>10152</v>
      </c>
      <c r="B21" s="27">
        <v>20</v>
      </c>
      <c r="C21" s="27" t="s">
        <v>25</v>
      </c>
      <c r="D21" s="28">
        <v>84593</v>
      </c>
      <c r="E21" s="31">
        <v>0</v>
      </c>
      <c r="F21" s="28">
        <f t="shared" si="0"/>
        <v>84593</v>
      </c>
      <c r="G21" s="29">
        <v>84593</v>
      </c>
    </row>
    <row r="22" spans="1:7" ht="15.75" x14ac:dyDescent="0.25">
      <c r="A22" s="26">
        <v>10155</v>
      </c>
      <c r="B22" s="27">
        <v>20</v>
      </c>
      <c r="C22" s="27" t="s">
        <v>26</v>
      </c>
      <c r="D22" s="28">
        <v>60941</v>
      </c>
      <c r="E22" s="31">
        <v>0</v>
      </c>
      <c r="F22" s="28">
        <f t="shared" si="0"/>
        <v>60941</v>
      </c>
      <c r="G22" s="29">
        <v>60941</v>
      </c>
    </row>
    <row r="23" spans="1:7" ht="15.75" x14ac:dyDescent="0.25">
      <c r="A23" s="26">
        <v>101512</v>
      </c>
      <c r="B23" s="27">
        <v>20</v>
      </c>
      <c r="C23" s="27" t="s">
        <v>27</v>
      </c>
      <c r="D23" s="28">
        <v>644</v>
      </c>
      <c r="E23" s="31">
        <v>0</v>
      </c>
      <c r="F23" s="28">
        <f t="shared" si="0"/>
        <v>644</v>
      </c>
      <c r="G23" s="29">
        <v>644</v>
      </c>
    </row>
    <row r="24" spans="1:7" ht="15.75" x14ac:dyDescent="0.25">
      <c r="A24" s="26">
        <v>101515</v>
      </c>
      <c r="B24" s="27">
        <v>20</v>
      </c>
      <c r="C24" s="27" t="s">
        <v>28</v>
      </c>
      <c r="D24" s="28">
        <v>514122</v>
      </c>
      <c r="E24" s="31">
        <v>0</v>
      </c>
      <c r="F24" s="28">
        <f t="shared" si="0"/>
        <v>514122</v>
      </c>
      <c r="G24" s="29">
        <v>514122</v>
      </c>
    </row>
    <row r="25" spans="1:7" ht="15.75" x14ac:dyDescent="0.25">
      <c r="A25" s="26">
        <v>101516</v>
      </c>
      <c r="B25" s="27">
        <v>20</v>
      </c>
      <c r="C25" s="27" t="s">
        <v>29</v>
      </c>
      <c r="D25" s="28">
        <v>7264587</v>
      </c>
      <c r="E25" s="31">
        <v>0</v>
      </c>
      <c r="F25" s="28">
        <f t="shared" si="0"/>
        <v>7264587</v>
      </c>
      <c r="G25" s="29">
        <v>7264587</v>
      </c>
    </row>
    <row r="26" spans="1:7" ht="15.75" x14ac:dyDescent="0.25">
      <c r="A26" s="26">
        <v>101592</v>
      </c>
      <c r="B26" s="27">
        <v>20</v>
      </c>
      <c r="C26" s="27" t="s">
        <v>30</v>
      </c>
      <c r="D26" s="28">
        <v>124733</v>
      </c>
      <c r="E26" s="31">
        <v>0</v>
      </c>
      <c r="F26" s="28">
        <f t="shared" si="0"/>
        <v>124733</v>
      </c>
      <c r="G26" s="29">
        <v>124733</v>
      </c>
    </row>
    <row r="27" spans="1:7" ht="30.75" customHeight="1" x14ac:dyDescent="0.25">
      <c r="A27" s="26">
        <v>1019</v>
      </c>
      <c r="B27" s="27"/>
      <c r="C27" s="30" t="s">
        <v>31</v>
      </c>
      <c r="D27" s="28">
        <f>+D29+D28</f>
        <v>179020</v>
      </c>
      <c r="E27" s="28">
        <f>+E29+E28</f>
        <v>0</v>
      </c>
      <c r="F27" s="28">
        <f>+D27-E27</f>
        <v>179020</v>
      </c>
      <c r="G27" s="29">
        <f>+G29+G28</f>
        <v>179020</v>
      </c>
    </row>
    <row r="28" spans="1:7" ht="24.75" customHeight="1" x14ac:dyDescent="0.25">
      <c r="A28" s="26">
        <v>10191</v>
      </c>
      <c r="B28" s="27">
        <v>20</v>
      </c>
      <c r="C28" s="27" t="s">
        <v>32</v>
      </c>
      <c r="D28" s="28">
        <v>47487</v>
      </c>
      <c r="E28" s="31">
        <v>0</v>
      </c>
      <c r="F28" s="28">
        <f>+D28-E28</f>
        <v>47487</v>
      </c>
      <c r="G28" s="29">
        <v>47487</v>
      </c>
    </row>
    <row r="29" spans="1:7" ht="15.75" x14ac:dyDescent="0.25">
      <c r="A29" s="26">
        <v>10193</v>
      </c>
      <c r="B29" s="27">
        <v>20</v>
      </c>
      <c r="C29" s="27" t="s">
        <v>33</v>
      </c>
      <c r="D29" s="28">
        <v>131533</v>
      </c>
      <c r="E29" s="31">
        <v>0</v>
      </c>
      <c r="F29" s="28">
        <f t="shared" si="0"/>
        <v>131533</v>
      </c>
      <c r="G29" s="29">
        <v>131533</v>
      </c>
    </row>
    <row r="30" spans="1:7" ht="15.75" x14ac:dyDescent="0.25">
      <c r="A30" s="26">
        <v>102</v>
      </c>
      <c r="B30" s="27"/>
      <c r="C30" s="27" t="s">
        <v>34</v>
      </c>
      <c r="D30" s="28">
        <f>+D31+D32</f>
        <v>292434774.25999999</v>
      </c>
      <c r="E30" s="54">
        <f>+E31+E32</f>
        <v>0</v>
      </c>
      <c r="F30" s="28">
        <f>+D30-E30</f>
        <v>292434774.25999999</v>
      </c>
      <c r="G30" s="29">
        <f>+G31+G32</f>
        <v>292434774.25999999</v>
      </c>
    </row>
    <row r="31" spans="1:7" ht="15.75" x14ac:dyDescent="0.25">
      <c r="A31" s="26">
        <v>10212</v>
      </c>
      <c r="B31" s="27">
        <v>20</v>
      </c>
      <c r="C31" s="27" t="s">
        <v>35</v>
      </c>
      <c r="D31" s="28">
        <v>7796698</v>
      </c>
      <c r="E31" s="31">
        <v>0</v>
      </c>
      <c r="F31" s="28">
        <v>7796698</v>
      </c>
      <c r="G31" s="29">
        <v>7796698</v>
      </c>
    </row>
    <row r="32" spans="1:7" ht="15.75" x14ac:dyDescent="0.25">
      <c r="A32" s="26">
        <v>10214</v>
      </c>
      <c r="B32" s="27">
        <v>20</v>
      </c>
      <c r="C32" s="27" t="s">
        <v>36</v>
      </c>
      <c r="D32" s="28">
        <v>284638076.25999999</v>
      </c>
      <c r="E32" s="31">
        <v>0</v>
      </c>
      <c r="F32" s="28">
        <f t="shared" si="0"/>
        <v>284638076.25999999</v>
      </c>
      <c r="G32" s="29">
        <v>284638076.25999999</v>
      </c>
    </row>
    <row r="33" spans="1:7" ht="31.5" x14ac:dyDescent="0.25">
      <c r="A33" s="26">
        <v>105</v>
      </c>
      <c r="B33" s="27"/>
      <c r="C33" s="30" t="s">
        <v>37</v>
      </c>
      <c r="D33" s="28">
        <f>+D34+D38+D42+D43</f>
        <v>3819311</v>
      </c>
      <c r="E33" s="28">
        <f>+E34+E38+E42+E43</f>
        <v>0</v>
      </c>
      <c r="F33" s="28">
        <f t="shared" si="0"/>
        <v>3819311</v>
      </c>
      <c r="G33" s="29">
        <f>+G34+G38+G42+G43</f>
        <v>3819311</v>
      </c>
    </row>
    <row r="34" spans="1:7" ht="15.75" x14ac:dyDescent="0.25">
      <c r="A34" s="26">
        <v>1051</v>
      </c>
      <c r="B34" s="27"/>
      <c r="C34" s="30" t="s">
        <v>38</v>
      </c>
      <c r="D34" s="28">
        <f>+D35+D36+D37</f>
        <v>1567861</v>
      </c>
      <c r="E34" s="28">
        <f>+E35+E36+E37</f>
        <v>0</v>
      </c>
      <c r="F34" s="28">
        <f t="shared" si="0"/>
        <v>1567861</v>
      </c>
      <c r="G34" s="29">
        <f>+G35+G36+G37</f>
        <v>1567861</v>
      </c>
    </row>
    <row r="35" spans="1:7" ht="15.75" x14ac:dyDescent="0.25">
      <c r="A35" s="26">
        <v>10511</v>
      </c>
      <c r="B35" s="27">
        <v>20</v>
      </c>
      <c r="C35" s="27" t="s">
        <v>39</v>
      </c>
      <c r="D35" s="28">
        <v>335846</v>
      </c>
      <c r="E35" s="31">
        <v>0</v>
      </c>
      <c r="F35" s="28">
        <f t="shared" si="0"/>
        <v>335846</v>
      </c>
      <c r="G35" s="29">
        <v>335846</v>
      </c>
    </row>
    <row r="36" spans="1:7" ht="15.75" x14ac:dyDescent="0.25">
      <c r="A36" s="26">
        <v>10513</v>
      </c>
      <c r="B36" s="27">
        <v>20</v>
      </c>
      <c r="C36" s="27" t="s">
        <v>40</v>
      </c>
      <c r="D36" s="28">
        <v>554525</v>
      </c>
      <c r="E36" s="31">
        <v>0</v>
      </c>
      <c r="F36" s="28">
        <f t="shared" si="0"/>
        <v>554525</v>
      </c>
      <c r="G36" s="29">
        <v>554525</v>
      </c>
    </row>
    <row r="37" spans="1:7" ht="15.75" x14ac:dyDescent="0.25">
      <c r="A37" s="26">
        <v>10514</v>
      </c>
      <c r="B37" s="27">
        <v>20</v>
      </c>
      <c r="C37" s="27" t="s">
        <v>41</v>
      </c>
      <c r="D37" s="28">
        <v>677490</v>
      </c>
      <c r="E37" s="31">
        <v>0</v>
      </c>
      <c r="F37" s="28">
        <f t="shared" si="0"/>
        <v>677490</v>
      </c>
      <c r="G37" s="29">
        <v>677490</v>
      </c>
    </row>
    <row r="38" spans="1:7" ht="15.75" x14ac:dyDescent="0.25">
      <c r="A38" s="26">
        <v>1052</v>
      </c>
      <c r="B38" s="27"/>
      <c r="C38" s="30" t="s">
        <v>42</v>
      </c>
      <c r="D38" s="28">
        <f>+D39+D40+D41</f>
        <v>1831641</v>
      </c>
      <c r="E38" s="28">
        <f>+E39+E40+E41</f>
        <v>0</v>
      </c>
      <c r="F38" s="28">
        <f t="shared" si="0"/>
        <v>1831641</v>
      </c>
      <c r="G38" s="29">
        <f>+G39+G40+G41</f>
        <v>1831641</v>
      </c>
    </row>
    <row r="39" spans="1:7" ht="15.75" x14ac:dyDescent="0.25">
      <c r="A39" s="26">
        <v>10522</v>
      </c>
      <c r="B39" s="27">
        <v>20</v>
      </c>
      <c r="C39" s="27" t="s">
        <v>43</v>
      </c>
      <c r="D39" s="28">
        <v>1395713</v>
      </c>
      <c r="E39" s="31">
        <v>0</v>
      </c>
      <c r="F39" s="28">
        <f t="shared" si="0"/>
        <v>1395713</v>
      </c>
      <c r="G39" s="29">
        <v>1395713</v>
      </c>
    </row>
    <row r="40" spans="1:7" ht="15.75" x14ac:dyDescent="0.25">
      <c r="A40" s="26">
        <v>10523</v>
      </c>
      <c r="B40" s="27">
        <v>20</v>
      </c>
      <c r="C40" s="27" t="s">
        <v>44</v>
      </c>
      <c r="D40" s="28">
        <v>397273</v>
      </c>
      <c r="E40" s="31">
        <v>0</v>
      </c>
      <c r="F40" s="28">
        <f t="shared" si="0"/>
        <v>397273</v>
      </c>
      <c r="G40" s="29">
        <v>397273</v>
      </c>
    </row>
    <row r="41" spans="1:7" ht="48" customHeight="1" x14ac:dyDescent="0.25">
      <c r="A41" s="26">
        <v>10527</v>
      </c>
      <c r="B41" s="27">
        <v>20</v>
      </c>
      <c r="C41" s="30" t="s">
        <v>45</v>
      </c>
      <c r="D41" s="28">
        <v>38655</v>
      </c>
      <c r="E41" s="31">
        <v>0</v>
      </c>
      <c r="F41" s="28">
        <f t="shared" si="0"/>
        <v>38655</v>
      </c>
      <c r="G41" s="29">
        <v>38655</v>
      </c>
    </row>
    <row r="42" spans="1:7" ht="15.75" x14ac:dyDescent="0.25">
      <c r="A42" s="26">
        <v>1056</v>
      </c>
      <c r="B42" s="27">
        <v>20</v>
      </c>
      <c r="C42" s="27" t="s">
        <v>46</v>
      </c>
      <c r="D42" s="28">
        <v>251884</v>
      </c>
      <c r="E42" s="31"/>
      <c r="F42" s="28">
        <f t="shared" si="0"/>
        <v>251884</v>
      </c>
      <c r="G42" s="29">
        <v>251884</v>
      </c>
    </row>
    <row r="43" spans="1:7" ht="16.5" thickBot="1" x14ac:dyDescent="0.3">
      <c r="A43" s="32">
        <v>1057</v>
      </c>
      <c r="B43" s="33">
        <v>20</v>
      </c>
      <c r="C43" s="33" t="s">
        <v>47</v>
      </c>
      <c r="D43" s="34">
        <v>167925</v>
      </c>
      <c r="E43" s="35">
        <f>+E54</f>
        <v>0</v>
      </c>
      <c r="F43" s="36">
        <f t="shared" si="0"/>
        <v>167925</v>
      </c>
      <c r="G43" s="37">
        <v>167925</v>
      </c>
    </row>
    <row r="44" spans="1:7" ht="16.5" thickBot="1" x14ac:dyDescent="0.3">
      <c r="A44" s="38"/>
      <c r="B44" s="39"/>
      <c r="C44" s="39"/>
      <c r="D44" s="40"/>
      <c r="E44" s="41"/>
      <c r="F44" s="42"/>
      <c r="G44" s="40"/>
    </row>
    <row r="45" spans="1:7" x14ac:dyDescent="0.25">
      <c r="A45" s="416"/>
      <c r="B45" s="417"/>
      <c r="C45" s="417"/>
      <c r="D45" s="417"/>
      <c r="E45" s="417"/>
      <c r="F45" s="417"/>
      <c r="G45" s="418"/>
    </row>
    <row r="46" spans="1:7" x14ac:dyDescent="0.25">
      <c r="A46" s="419" t="s">
        <v>1</v>
      </c>
      <c r="B46" s="420"/>
      <c r="C46" s="420"/>
      <c r="D46" s="420"/>
      <c r="E46" s="420"/>
      <c r="F46" s="420"/>
      <c r="G46" s="421"/>
    </row>
    <row r="47" spans="1:7" x14ac:dyDescent="0.25">
      <c r="A47" s="419" t="s">
        <v>2</v>
      </c>
      <c r="B47" s="420"/>
      <c r="C47" s="420"/>
      <c r="D47" s="420"/>
      <c r="E47" s="420"/>
      <c r="F47" s="420"/>
      <c r="G47" s="421"/>
    </row>
    <row r="48" spans="1:7" x14ac:dyDescent="0.25">
      <c r="A48" s="6" t="s">
        <v>0</v>
      </c>
      <c r="G48" s="5"/>
    </row>
    <row r="49" spans="1:7" ht="6" customHeight="1" x14ac:dyDescent="0.25">
      <c r="A49" s="2"/>
      <c r="G49" s="7"/>
    </row>
    <row r="50" spans="1:7" x14ac:dyDescent="0.25">
      <c r="A50" s="2" t="s">
        <v>3</v>
      </c>
      <c r="C50" s="1" t="s">
        <v>4</v>
      </c>
      <c r="E50" s="4" t="s">
        <v>5</v>
      </c>
      <c r="F50" s="3" t="str">
        <f>F6</f>
        <v>MARZO</v>
      </c>
      <c r="G50" s="5" t="str">
        <f>G6</f>
        <v>VIGENCIA FISCAL: 2017</v>
      </c>
    </row>
    <row r="51" spans="1:7" ht="5.25" customHeight="1" thickBot="1" x14ac:dyDescent="0.3">
      <c r="A51" s="2"/>
      <c r="G51" s="5"/>
    </row>
    <row r="52" spans="1:7" ht="57.75" customHeight="1" thickBot="1" x14ac:dyDescent="0.3">
      <c r="A52" s="43" t="s">
        <v>7</v>
      </c>
      <c r="B52" s="44"/>
      <c r="C52" s="44" t="s">
        <v>8</v>
      </c>
      <c r="D52" s="45" t="s">
        <v>9</v>
      </c>
      <c r="E52" s="46" t="s">
        <v>10</v>
      </c>
      <c r="F52" s="45" t="s">
        <v>11</v>
      </c>
      <c r="G52" s="47" t="s">
        <v>12</v>
      </c>
    </row>
    <row r="53" spans="1:7" ht="17.25" customHeight="1" x14ac:dyDescent="0.25">
      <c r="A53" s="48">
        <v>2</v>
      </c>
      <c r="B53" s="49"/>
      <c r="C53" s="49" t="s">
        <v>48</v>
      </c>
      <c r="D53" s="50">
        <f>+D54</f>
        <v>320489850.32999998</v>
      </c>
      <c r="E53" s="51">
        <f>+E54</f>
        <v>0</v>
      </c>
      <c r="F53" s="52">
        <f>+D53-E53</f>
        <v>320489850.32999998</v>
      </c>
      <c r="G53" s="53">
        <f>+G54</f>
        <v>300656229</v>
      </c>
    </row>
    <row r="54" spans="1:7" ht="15.75" x14ac:dyDescent="0.25">
      <c r="A54" s="26">
        <v>20</v>
      </c>
      <c r="B54" s="27"/>
      <c r="C54" s="27" t="s">
        <v>48</v>
      </c>
      <c r="D54" s="28">
        <f>+D55</f>
        <v>320489850.32999998</v>
      </c>
      <c r="E54" s="54">
        <f>+E55</f>
        <v>0</v>
      </c>
      <c r="F54" s="28">
        <f t="shared" ref="F54:F76" si="1">+D54-E54</f>
        <v>320489850.32999998</v>
      </c>
      <c r="G54" s="29">
        <f>+G55</f>
        <v>300656229</v>
      </c>
    </row>
    <row r="55" spans="1:7" ht="15.75" x14ac:dyDescent="0.25">
      <c r="A55" s="26">
        <v>204</v>
      </c>
      <c r="B55" s="27"/>
      <c r="C55" s="27" t="s">
        <v>49</v>
      </c>
      <c r="D55" s="28">
        <f>+D56+D58+D64+D67+D69+D71+D73+D74+D76</f>
        <v>320489850.32999998</v>
      </c>
      <c r="E55" s="28">
        <f>+E56+E58+E64+E67+E69+E71+E76+E73+E74</f>
        <v>0</v>
      </c>
      <c r="F55" s="28">
        <f t="shared" si="1"/>
        <v>320489850.32999998</v>
      </c>
      <c r="G55" s="29">
        <f>+G56+G58+G64+G67+G69+G71+G76+G73+G74</f>
        <v>300656229</v>
      </c>
    </row>
    <row r="56" spans="1:7" ht="15.75" x14ac:dyDescent="0.25">
      <c r="A56" s="26">
        <v>2044</v>
      </c>
      <c r="B56" s="27"/>
      <c r="C56" s="27" t="s">
        <v>50</v>
      </c>
      <c r="D56" s="28">
        <f>+D57</f>
        <v>17631516</v>
      </c>
      <c r="E56" s="54">
        <f>+E57</f>
        <v>0</v>
      </c>
      <c r="F56" s="28">
        <f t="shared" si="1"/>
        <v>17631516</v>
      </c>
      <c r="G56" s="29">
        <f>+G57</f>
        <v>17631516</v>
      </c>
    </row>
    <row r="57" spans="1:7" ht="21" customHeight="1" x14ac:dyDescent="0.25">
      <c r="A57" s="26">
        <v>20441</v>
      </c>
      <c r="B57" s="27">
        <v>20</v>
      </c>
      <c r="C57" s="27" t="s">
        <v>51</v>
      </c>
      <c r="D57" s="28">
        <v>17631516</v>
      </c>
      <c r="E57" s="31">
        <v>0</v>
      </c>
      <c r="F57" s="28">
        <f t="shared" si="1"/>
        <v>17631516</v>
      </c>
      <c r="G57" s="29">
        <v>17631516</v>
      </c>
    </row>
    <row r="58" spans="1:7" ht="15.75" x14ac:dyDescent="0.25">
      <c r="A58" s="26">
        <v>2045</v>
      </c>
      <c r="B58" s="27"/>
      <c r="C58" s="27" t="s">
        <v>52</v>
      </c>
      <c r="D58" s="28">
        <f>+D59+D60+D61+D62+D63</f>
        <v>60194657</v>
      </c>
      <c r="E58" s="28">
        <f>+E59+E60+E61+E62+E63</f>
        <v>0</v>
      </c>
      <c r="F58" s="28">
        <f t="shared" si="1"/>
        <v>60194657</v>
      </c>
      <c r="G58" s="29">
        <f>+G59+G60+G61+G62+G63</f>
        <v>60194657</v>
      </c>
    </row>
    <row r="59" spans="1:7" ht="18.75" customHeight="1" x14ac:dyDescent="0.25">
      <c r="A59" s="26">
        <v>20451</v>
      </c>
      <c r="B59" s="27">
        <v>20</v>
      </c>
      <c r="C59" s="27" t="s">
        <v>53</v>
      </c>
      <c r="D59" s="28">
        <v>5000000</v>
      </c>
      <c r="E59" s="31">
        <v>0</v>
      </c>
      <c r="F59" s="28">
        <f t="shared" si="1"/>
        <v>5000000</v>
      </c>
      <c r="G59" s="29">
        <v>5000000</v>
      </c>
    </row>
    <row r="60" spans="1:7" s="57" customFormat="1" ht="31.5" customHeight="1" x14ac:dyDescent="0.25">
      <c r="A60" s="55">
        <v>20452</v>
      </c>
      <c r="B60" s="30">
        <v>20</v>
      </c>
      <c r="C60" s="30" t="s">
        <v>54</v>
      </c>
      <c r="D60" s="56">
        <v>10500000</v>
      </c>
      <c r="E60" s="81">
        <v>0</v>
      </c>
      <c r="F60" s="56">
        <f t="shared" si="1"/>
        <v>10500000</v>
      </c>
      <c r="G60" s="79">
        <v>10500000</v>
      </c>
    </row>
    <row r="61" spans="1:7" s="57" customFormat="1" ht="34.5" customHeight="1" x14ac:dyDescent="0.25">
      <c r="A61" s="55">
        <v>20456</v>
      </c>
      <c r="B61" s="30">
        <v>20</v>
      </c>
      <c r="C61" s="30" t="s">
        <v>55</v>
      </c>
      <c r="D61" s="56">
        <v>4999995</v>
      </c>
      <c r="E61" s="81">
        <v>0</v>
      </c>
      <c r="F61" s="56">
        <f t="shared" si="1"/>
        <v>4999995</v>
      </c>
      <c r="G61" s="79">
        <v>4999995</v>
      </c>
    </row>
    <row r="62" spans="1:7" ht="18.75" customHeight="1" x14ac:dyDescent="0.25">
      <c r="A62" s="26">
        <v>204510</v>
      </c>
      <c r="B62" s="27">
        <v>20</v>
      </c>
      <c r="C62" s="27" t="s">
        <v>56</v>
      </c>
      <c r="D62" s="28">
        <v>31694662</v>
      </c>
      <c r="E62" s="31">
        <v>0</v>
      </c>
      <c r="F62" s="28">
        <f t="shared" si="1"/>
        <v>31694662</v>
      </c>
      <c r="G62" s="29">
        <v>31694662</v>
      </c>
    </row>
    <row r="63" spans="1:7" ht="18.75" customHeight="1" x14ac:dyDescent="0.25">
      <c r="A63" s="26">
        <v>204513</v>
      </c>
      <c r="B63" s="27">
        <v>20</v>
      </c>
      <c r="C63" s="27" t="s">
        <v>57</v>
      </c>
      <c r="D63" s="28">
        <v>8000000</v>
      </c>
      <c r="E63" s="31">
        <v>0</v>
      </c>
      <c r="F63" s="28">
        <f t="shared" si="1"/>
        <v>8000000</v>
      </c>
      <c r="G63" s="29">
        <v>8000000</v>
      </c>
    </row>
    <row r="64" spans="1:7" ht="18" customHeight="1" x14ac:dyDescent="0.25">
      <c r="A64" s="26">
        <v>2046</v>
      </c>
      <c r="B64" s="27"/>
      <c r="C64" s="27" t="s">
        <v>58</v>
      </c>
      <c r="D64" s="28">
        <f>+D65+D66</f>
        <v>16855354</v>
      </c>
      <c r="E64" s="54">
        <f>+E65+E66</f>
        <v>0</v>
      </c>
      <c r="F64" s="28">
        <f t="shared" si="1"/>
        <v>16855354</v>
      </c>
      <c r="G64" s="29">
        <f>+G65+G66</f>
        <v>16855354</v>
      </c>
    </row>
    <row r="65" spans="1:7" ht="18" customHeight="1" x14ac:dyDescent="0.25">
      <c r="A65" s="26">
        <v>20462</v>
      </c>
      <c r="B65" s="27">
        <v>20</v>
      </c>
      <c r="C65" s="27" t="s">
        <v>59</v>
      </c>
      <c r="D65" s="28">
        <v>4220000</v>
      </c>
      <c r="E65" s="31">
        <v>0</v>
      </c>
      <c r="F65" s="28">
        <f t="shared" si="1"/>
        <v>4220000</v>
      </c>
      <c r="G65" s="29">
        <v>4220000</v>
      </c>
    </row>
    <row r="66" spans="1:7" ht="18" customHeight="1" x14ac:dyDescent="0.25">
      <c r="A66" s="26">
        <v>20465</v>
      </c>
      <c r="B66" s="27">
        <v>20</v>
      </c>
      <c r="C66" s="27" t="s">
        <v>60</v>
      </c>
      <c r="D66" s="28">
        <v>12635354</v>
      </c>
      <c r="E66" s="31">
        <v>0</v>
      </c>
      <c r="F66" s="28">
        <f t="shared" si="1"/>
        <v>12635354</v>
      </c>
      <c r="G66" s="29">
        <v>12635354</v>
      </c>
    </row>
    <row r="67" spans="1:7" ht="18" customHeight="1" x14ac:dyDescent="0.25">
      <c r="A67" s="26">
        <v>2047</v>
      </c>
      <c r="B67" s="27"/>
      <c r="C67" s="27" t="s">
        <v>61</v>
      </c>
      <c r="D67" s="28">
        <f>+D68</f>
        <v>35889007</v>
      </c>
      <c r="E67" s="54">
        <f>+E68</f>
        <v>0</v>
      </c>
      <c r="F67" s="28">
        <f t="shared" si="1"/>
        <v>35889007</v>
      </c>
      <c r="G67" s="29">
        <f>+G68</f>
        <v>35889007</v>
      </c>
    </row>
    <row r="68" spans="1:7" ht="18" customHeight="1" x14ac:dyDescent="0.25">
      <c r="A68" s="26">
        <v>20476</v>
      </c>
      <c r="B68" s="27">
        <v>20</v>
      </c>
      <c r="C68" s="27" t="s">
        <v>62</v>
      </c>
      <c r="D68" s="28">
        <v>35889007</v>
      </c>
      <c r="E68" s="31">
        <v>0</v>
      </c>
      <c r="F68" s="28">
        <f t="shared" si="1"/>
        <v>35889007</v>
      </c>
      <c r="G68" s="29">
        <v>35889007</v>
      </c>
    </row>
    <row r="69" spans="1:7" ht="18" customHeight="1" x14ac:dyDescent="0.25">
      <c r="A69" s="26">
        <v>2048</v>
      </c>
      <c r="B69" s="27"/>
      <c r="C69" s="27" t="s">
        <v>63</v>
      </c>
      <c r="D69" s="28">
        <f>+D70</f>
        <v>4617733</v>
      </c>
      <c r="E69" s="28">
        <f>+E70</f>
        <v>0</v>
      </c>
      <c r="F69" s="28">
        <f t="shared" si="1"/>
        <v>4617733</v>
      </c>
      <c r="G69" s="29">
        <f>+G70</f>
        <v>4617733</v>
      </c>
    </row>
    <row r="70" spans="1:7" ht="18" customHeight="1" x14ac:dyDescent="0.25">
      <c r="A70" s="26">
        <v>20486</v>
      </c>
      <c r="B70" s="27">
        <v>20</v>
      </c>
      <c r="C70" s="27" t="s">
        <v>64</v>
      </c>
      <c r="D70" s="28">
        <v>4617733</v>
      </c>
      <c r="E70" s="31">
        <v>0</v>
      </c>
      <c r="F70" s="28">
        <f t="shared" si="1"/>
        <v>4617733</v>
      </c>
      <c r="G70" s="29">
        <v>4617733</v>
      </c>
    </row>
    <row r="71" spans="1:7" ht="15.75" x14ac:dyDescent="0.25">
      <c r="A71" s="26">
        <v>2049</v>
      </c>
      <c r="B71" s="27"/>
      <c r="C71" s="27" t="s">
        <v>65</v>
      </c>
      <c r="D71" s="28">
        <f>+D72</f>
        <v>56234082</v>
      </c>
      <c r="E71" s="54">
        <f>+E72</f>
        <v>0</v>
      </c>
      <c r="F71" s="28">
        <f t="shared" si="1"/>
        <v>56234082</v>
      </c>
      <c r="G71" s="29">
        <f>+G72</f>
        <v>56234082</v>
      </c>
    </row>
    <row r="72" spans="1:7" ht="22.5" customHeight="1" x14ac:dyDescent="0.25">
      <c r="A72" s="26">
        <v>20495</v>
      </c>
      <c r="B72" s="27">
        <v>20</v>
      </c>
      <c r="C72" s="27" t="s">
        <v>66</v>
      </c>
      <c r="D72" s="28">
        <v>56234082</v>
      </c>
      <c r="E72" s="31">
        <v>0</v>
      </c>
      <c r="F72" s="28">
        <f t="shared" si="1"/>
        <v>56234082</v>
      </c>
      <c r="G72" s="29">
        <v>56234082</v>
      </c>
    </row>
    <row r="73" spans="1:7" ht="24.75" customHeight="1" x14ac:dyDescent="0.25">
      <c r="A73" s="26">
        <v>20414</v>
      </c>
      <c r="B73" s="27">
        <v>20</v>
      </c>
      <c r="C73" s="27" t="s">
        <v>67</v>
      </c>
      <c r="D73" s="28">
        <v>27500</v>
      </c>
      <c r="E73" s="31">
        <v>0</v>
      </c>
      <c r="F73" s="28">
        <f t="shared" si="1"/>
        <v>27500</v>
      </c>
      <c r="G73" s="29">
        <v>27500</v>
      </c>
    </row>
    <row r="74" spans="1:7" ht="22.5" customHeight="1" x14ac:dyDescent="0.25">
      <c r="A74" s="26">
        <v>20421</v>
      </c>
      <c r="B74" s="27"/>
      <c r="C74" s="27" t="s">
        <v>68</v>
      </c>
      <c r="D74" s="28">
        <f>+D75</f>
        <v>33880000</v>
      </c>
      <c r="E74" s="54">
        <f>+E75</f>
        <v>0</v>
      </c>
      <c r="F74" s="28">
        <f>+D74-E74</f>
        <v>33880000</v>
      </c>
      <c r="G74" s="29">
        <f>+G75</f>
        <v>33880000</v>
      </c>
    </row>
    <row r="75" spans="1:7" ht="18.75" customHeight="1" x14ac:dyDescent="0.25">
      <c r="A75" s="26">
        <v>204214</v>
      </c>
      <c r="B75" s="27">
        <v>20</v>
      </c>
      <c r="C75" s="27" t="s">
        <v>69</v>
      </c>
      <c r="D75" s="28">
        <v>33880000</v>
      </c>
      <c r="E75" s="31">
        <v>0</v>
      </c>
      <c r="F75" s="28">
        <f>+D75-E75</f>
        <v>33880000</v>
      </c>
      <c r="G75" s="29">
        <v>33880000</v>
      </c>
    </row>
    <row r="76" spans="1:7" ht="18.75" customHeight="1" x14ac:dyDescent="0.25">
      <c r="A76" s="26">
        <v>20441</v>
      </c>
      <c r="B76" s="27"/>
      <c r="C76" s="27" t="s">
        <v>70</v>
      </c>
      <c r="D76" s="28">
        <f>+D77</f>
        <v>95160001.329999998</v>
      </c>
      <c r="E76" s="28">
        <f>+E77</f>
        <v>0</v>
      </c>
      <c r="F76" s="28">
        <f t="shared" si="1"/>
        <v>95160001.329999998</v>
      </c>
      <c r="G76" s="29">
        <f>+G77</f>
        <v>75326380</v>
      </c>
    </row>
    <row r="77" spans="1:7" ht="18.75" customHeight="1" x14ac:dyDescent="0.25">
      <c r="A77" s="26">
        <v>2044113</v>
      </c>
      <c r="B77" s="27">
        <v>20</v>
      </c>
      <c r="C77" s="27" t="s">
        <v>70</v>
      </c>
      <c r="D77" s="28">
        <v>95160001.329999998</v>
      </c>
      <c r="E77" s="31">
        <v>0</v>
      </c>
      <c r="F77" s="28">
        <f>+D77-E77</f>
        <v>95160001.329999998</v>
      </c>
      <c r="G77" s="29">
        <v>75326380</v>
      </c>
    </row>
    <row r="78" spans="1:7" ht="18.75" customHeight="1" x14ac:dyDescent="0.25">
      <c r="A78" s="26">
        <v>3</v>
      </c>
      <c r="B78" s="27"/>
      <c r="C78" s="27" t="s">
        <v>71</v>
      </c>
      <c r="D78" s="28">
        <f t="shared" ref="D78:E80" si="2">+D79</f>
        <v>132590319</v>
      </c>
      <c r="E78" s="54">
        <f t="shared" si="2"/>
        <v>0</v>
      </c>
      <c r="F78" s="28">
        <f>+D78-E78</f>
        <v>132590319</v>
      </c>
      <c r="G78" s="29">
        <f>+G79</f>
        <v>49258924</v>
      </c>
    </row>
    <row r="79" spans="1:7" ht="18.75" customHeight="1" x14ac:dyDescent="0.25">
      <c r="A79" s="26">
        <v>36</v>
      </c>
      <c r="B79" s="27"/>
      <c r="C79" s="27" t="s">
        <v>72</v>
      </c>
      <c r="D79" s="28">
        <f t="shared" si="2"/>
        <v>132590319</v>
      </c>
      <c r="E79" s="54">
        <f t="shared" si="2"/>
        <v>0</v>
      </c>
      <c r="F79" s="28">
        <f>+D79-E79</f>
        <v>132590319</v>
      </c>
      <c r="G79" s="29">
        <f>+G80</f>
        <v>49258924</v>
      </c>
    </row>
    <row r="80" spans="1:7" ht="18.75" customHeight="1" x14ac:dyDescent="0.25">
      <c r="A80" s="26">
        <v>361</v>
      </c>
      <c r="B80" s="27"/>
      <c r="C80" s="27" t="s">
        <v>73</v>
      </c>
      <c r="D80" s="28">
        <f t="shared" si="2"/>
        <v>132590319</v>
      </c>
      <c r="E80" s="28">
        <f t="shared" si="2"/>
        <v>0</v>
      </c>
      <c r="F80" s="28">
        <f>+D80-E80</f>
        <v>132590319</v>
      </c>
      <c r="G80" s="29">
        <f>+G81</f>
        <v>49258924</v>
      </c>
    </row>
    <row r="81" spans="1:236" ht="18.75" customHeight="1" thickBot="1" x14ac:dyDescent="0.3">
      <c r="A81" s="32">
        <v>36113</v>
      </c>
      <c r="B81" s="33">
        <v>20</v>
      </c>
      <c r="C81" s="33" t="s">
        <v>74</v>
      </c>
      <c r="D81" s="36">
        <v>132590319</v>
      </c>
      <c r="E81" s="74">
        <v>0</v>
      </c>
      <c r="F81" s="36">
        <f>+D81-E81</f>
        <v>132590319</v>
      </c>
      <c r="G81" s="37">
        <v>49258924</v>
      </c>
    </row>
    <row r="82" spans="1:236" ht="15.75" thickBot="1" x14ac:dyDescent="0.3">
      <c r="A82" s="58"/>
      <c r="D82" s="59"/>
      <c r="E82" s="8"/>
      <c r="F82" s="59"/>
      <c r="G82" s="59"/>
    </row>
    <row r="83" spans="1:236" ht="18.75" customHeight="1" x14ac:dyDescent="0.25">
      <c r="A83" s="416" t="s">
        <v>1</v>
      </c>
      <c r="B83" s="417"/>
      <c r="C83" s="417"/>
      <c r="D83" s="417"/>
      <c r="E83" s="417"/>
      <c r="F83" s="417"/>
      <c r="G83" s="418"/>
      <c r="H83" s="229"/>
      <c r="I83" s="420"/>
      <c r="J83" s="420"/>
      <c r="K83" s="420"/>
      <c r="L83" s="420"/>
      <c r="M83" s="420"/>
      <c r="N83" s="420"/>
      <c r="O83" s="420"/>
      <c r="P83" s="420"/>
      <c r="Q83" s="420"/>
      <c r="R83" s="420"/>
      <c r="S83" s="420"/>
      <c r="T83" s="420"/>
      <c r="U83" s="420"/>
      <c r="V83" s="420"/>
      <c r="W83" s="420"/>
      <c r="X83" s="420"/>
      <c r="Y83" s="420"/>
      <c r="Z83" s="420"/>
      <c r="AA83" s="420"/>
      <c r="AB83" s="420"/>
      <c r="AC83" s="420"/>
      <c r="AD83" s="416"/>
      <c r="AE83" s="417"/>
      <c r="AF83" s="417"/>
      <c r="AG83" s="417"/>
      <c r="AH83" s="417"/>
      <c r="AI83" s="417"/>
      <c r="AJ83" s="418"/>
      <c r="AK83" s="416"/>
      <c r="AL83" s="417"/>
      <c r="AM83" s="417"/>
      <c r="AN83" s="417"/>
      <c r="AO83" s="417"/>
      <c r="AP83" s="417"/>
      <c r="AQ83" s="418"/>
      <c r="AR83" s="416"/>
      <c r="AS83" s="417"/>
      <c r="AT83" s="417"/>
      <c r="AU83" s="417"/>
      <c r="AV83" s="417"/>
      <c r="AW83" s="417"/>
      <c r="AX83" s="418"/>
      <c r="AY83" s="416"/>
      <c r="AZ83" s="417"/>
      <c r="BA83" s="417"/>
      <c r="BB83" s="417"/>
      <c r="BC83" s="417"/>
      <c r="BD83" s="417"/>
      <c r="BE83" s="418"/>
      <c r="BF83" s="416"/>
      <c r="BG83" s="417"/>
      <c r="BH83" s="417"/>
      <c r="BI83" s="417"/>
      <c r="BJ83" s="417"/>
      <c r="BK83" s="417"/>
      <c r="BL83" s="418"/>
      <c r="BM83" s="416"/>
      <c r="BN83" s="417"/>
      <c r="BO83" s="417"/>
      <c r="BP83" s="417"/>
      <c r="BQ83" s="417"/>
      <c r="BR83" s="417"/>
      <c r="BS83" s="418"/>
      <c r="BT83" s="416"/>
      <c r="BU83" s="417"/>
      <c r="BV83" s="417"/>
      <c r="BW83" s="417"/>
      <c r="BX83" s="417"/>
      <c r="BY83" s="417"/>
      <c r="BZ83" s="418"/>
      <c r="CA83" s="416"/>
      <c r="CB83" s="417"/>
      <c r="CC83" s="417"/>
      <c r="CD83" s="417"/>
      <c r="CE83" s="417"/>
      <c r="CF83" s="417"/>
      <c r="CG83" s="418"/>
      <c r="CH83" s="416"/>
      <c r="CI83" s="417"/>
      <c r="CJ83" s="417"/>
      <c r="CK83" s="417"/>
      <c r="CL83" s="417"/>
      <c r="CM83" s="417"/>
      <c r="CN83" s="418"/>
      <c r="CO83" s="416"/>
      <c r="CP83" s="417"/>
      <c r="CQ83" s="417"/>
      <c r="CR83" s="417"/>
      <c r="CS83" s="417"/>
      <c r="CT83" s="417"/>
      <c r="CU83" s="418"/>
      <c r="CV83" s="416"/>
      <c r="CW83" s="417"/>
      <c r="CX83" s="417"/>
      <c r="CY83" s="417"/>
      <c r="CZ83" s="417"/>
      <c r="DA83" s="417"/>
      <c r="DB83" s="418"/>
      <c r="DC83" s="416"/>
      <c r="DD83" s="417"/>
      <c r="DE83" s="417"/>
      <c r="DF83" s="417"/>
      <c r="DG83" s="417"/>
      <c r="DH83" s="417"/>
      <c r="DI83" s="418"/>
      <c r="DJ83" s="416"/>
      <c r="DK83" s="417"/>
      <c r="DL83" s="417"/>
      <c r="DM83" s="417"/>
      <c r="DN83" s="417"/>
      <c r="DO83" s="417"/>
      <c r="DP83" s="418"/>
      <c r="DQ83" s="416"/>
      <c r="DR83" s="417"/>
      <c r="DS83" s="417"/>
      <c r="DT83" s="417"/>
      <c r="DU83" s="417"/>
      <c r="DV83" s="417"/>
      <c r="DW83" s="418"/>
      <c r="DX83" s="416"/>
      <c r="DY83" s="417"/>
      <c r="DZ83" s="417"/>
      <c r="EA83" s="417"/>
      <c r="EB83" s="417"/>
      <c r="EC83" s="417"/>
      <c r="ED83" s="418"/>
      <c r="EE83" s="416"/>
      <c r="EF83" s="417"/>
      <c r="EG83" s="417"/>
      <c r="EH83" s="417"/>
      <c r="EI83" s="417"/>
      <c r="EJ83" s="417"/>
      <c r="EK83" s="418"/>
      <c r="EL83" s="416"/>
      <c r="EM83" s="417"/>
      <c r="EN83" s="417"/>
      <c r="EO83" s="417"/>
      <c r="EP83" s="417"/>
      <c r="EQ83" s="417"/>
      <c r="ER83" s="418"/>
      <c r="ES83" s="416"/>
      <c r="ET83" s="417"/>
      <c r="EU83" s="417"/>
      <c r="EV83" s="417"/>
      <c r="EW83" s="417"/>
      <c r="EX83" s="417"/>
      <c r="EY83" s="418"/>
      <c r="EZ83" s="416"/>
      <c r="FA83" s="417"/>
      <c r="FB83" s="417"/>
      <c r="FC83" s="417"/>
      <c r="FD83" s="417"/>
      <c r="FE83" s="417"/>
      <c r="FF83" s="418"/>
      <c r="FG83" s="416"/>
      <c r="FH83" s="417"/>
      <c r="FI83" s="417"/>
      <c r="FJ83" s="417"/>
      <c r="FK83" s="417"/>
      <c r="FL83" s="417"/>
      <c r="FM83" s="418"/>
      <c r="FN83" s="416"/>
      <c r="FO83" s="417"/>
      <c r="FP83" s="417"/>
      <c r="FQ83" s="417"/>
      <c r="FR83" s="417"/>
      <c r="FS83" s="417"/>
      <c r="FT83" s="418"/>
      <c r="FU83" s="416"/>
      <c r="FV83" s="417"/>
      <c r="FW83" s="417"/>
      <c r="FX83" s="417"/>
      <c r="FY83" s="417"/>
      <c r="FZ83" s="417"/>
      <c r="GA83" s="418"/>
      <c r="GB83" s="416"/>
      <c r="GC83" s="417"/>
      <c r="GD83" s="417"/>
      <c r="GE83" s="417"/>
      <c r="GF83" s="417"/>
      <c r="GG83" s="417"/>
      <c r="GH83" s="418"/>
      <c r="GI83" s="416"/>
      <c r="GJ83" s="417"/>
      <c r="GK83" s="417"/>
      <c r="GL83" s="417"/>
      <c r="GM83" s="417"/>
      <c r="GN83" s="417"/>
      <c r="GO83" s="418"/>
      <c r="GP83" s="416"/>
      <c r="GQ83" s="417"/>
      <c r="GR83" s="417"/>
      <c r="GS83" s="417"/>
      <c r="GT83" s="417"/>
      <c r="GU83" s="417"/>
      <c r="GV83" s="418"/>
      <c r="GW83" s="416"/>
      <c r="GX83" s="417"/>
      <c r="GY83" s="417"/>
      <c r="GZ83" s="417"/>
      <c r="HA83" s="417"/>
      <c r="HB83" s="417"/>
      <c r="HC83" s="418"/>
      <c r="HD83" s="416"/>
      <c r="HE83" s="417"/>
      <c r="HF83" s="417"/>
      <c r="HG83" s="417"/>
      <c r="HH83" s="417"/>
      <c r="HI83" s="417"/>
      <c r="HJ83" s="418"/>
      <c r="HK83" s="416"/>
      <c r="HL83" s="417"/>
      <c r="HM83" s="417"/>
      <c r="HN83" s="417"/>
      <c r="HO83" s="417"/>
      <c r="HP83" s="417"/>
      <c r="HQ83" s="418"/>
      <c r="HR83" s="416"/>
      <c r="HS83" s="417"/>
      <c r="HT83" s="417"/>
      <c r="HU83" s="417"/>
      <c r="HV83" s="417"/>
      <c r="HW83" s="417"/>
      <c r="HX83" s="418"/>
      <c r="HY83" s="416"/>
      <c r="HZ83" s="417"/>
      <c r="IA83" s="417"/>
      <c r="IB83" s="417"/>
    </row>
    <row r="84" spans="1:236" ht="15.75" customHeight="1" x14ac:dyDescent="0.25">
      <c r="A84" s="419" t="s">
        <v>2</v>
      </c>
      <c r="B84" s="420"/>
      <c r="C84" s="420"/>
      <c r="D84" s="420"/>
      <c r="E84" s="420"/>
      <c r="F84" s="420"/>
      <c r="G84" s="421"/>
    </row>
    <row r="85" spans="1:236" x14ac:dyDescent="0.25">
      <c r="A85" s="6" t="s">
        <v>0</v>
      </c>
      <c r="G85" s="5"/>
    </row>
    <row r="86" spans="1:236" ht="12.75" customHeight="1" x14ac:dyDescent="0.25">
      <c r="A86" s="2"/>
      <c r="G86" s="7"/>
    </row>
    <row r="87" spans="1:236" x14ac:dyDescent="0.25">
      <c r="A87" s="2" t="s">
        <v>3</v>
      </c>
      <c r="C87" s="1" t="s">
        <v>4</v>
      </c>
      <c r="E87" s="4" t="s">
        <v>5</v>
      </c>
      <c r="F87" s="3" t="str">
        <f>F50</f>
        <v>MARZO</v>
      </c>
      <c r="G87" s="5" t="str">
        <f>G50</f>
        <v>VIGENCIA FISCAL: 2017</v>
      </c>
    </row>
    <row r="88" spans="1:236" ht="7.5" customHeight="1" thickBot="1" x14ac:dyDescent="0.3">
      <c r="A88" s="61"/>
      <c r="B88" s="62"/>
      <c r="C88" s="62"/>
      <c r="D88" s="63"/>
      <c r="E88" s="64"/>
      <c r="F88" s="63"/>
      <c r="G88" s="65"/>
    </row>
    <row r="89" spans="1:236" ht="61.5" customHeight="1" thickBot="1" x14ac:dyDescent="0.3">
      <c r="A89" s="66" t="s">
        <v>7</v>
      </c>
      <c r="B89" s="67"/>
      <c r="C89" s="67" t="s">
        <v>8</v>
      </c>
      <c r="D89" s="68" t="s">
        <v>9</v>
      </c>
      <c r="E89" s="69" t="s">
        <v>10</v>
      </c>
      <c r="F89" s="68" t="s">
        <v>11</v>
      </c>
      <c r="G89" s="70" t="s">
        <v>12</v>
      </c>
    </row>
    <row r="90" spans="1:236" ht="16.5" thickBot="1" x14ac:dyDescent="0.3">
      <c r="A90" s="107" t="s">
        <v>75</v>
      </c>
      <c r="B90" s="108"/>
      <c r="C90" s="108" t="s">
        <v>76</v>
      </c>
      <c r="D90" s="109">
        <f>+D91+D113+D116+D120</f>
        <v>578520230924.90002</v>
      </c>
      <c r="E90" s="109">
        <f>+E91+E113+E116+E120</f>
        <v>0</v>
      </c>
      <c r="F90" s="109">
        <f t="shared" ref="F90:F101" si="3">+D90-E90</f>
        <v>578520230924.90002</v>
      </c>
      <c r="G90" s="110">
        <f>+G91+G113+G116+G120</f>
        <v>308076827390.40002</v>
      </c>
    </row>
    <row r="91" spans="1:236" ht="35.25" customHeight="1" x14ac:dyDescent="0.25">
      <c r="A91" s="21">
        <v>113</v>
      </c>
      <c r="B91" s="22"/>
      <c r="C91" s="78" t="s">
        <v>77</v>
      </c>
      <c r="D91" s="23">
        <f>+D92+D99+D102+D105</f>
        <v>544874770531.5</v>
      </c>
      <c r="E91" s="23">
        <f>+E92+E99+E102</f>
        <v>0</v>
      </c>
      <c r="F91" s="23">
        <f t="shared" si="3"/>
        <v>544874770531.5</v>
      </c>
      <c r="G91" s="25">
        <f>+G92+G99+G102+G105</f>
        <v>274873550007</v>
      </c>
    </row>
    <row r="92" spans="1:236" ht="15.75" x14ac:dyDescent="0.25">
      <c r="A92" s="26">
        <v>113600</v>
      </c>
      <c r="B92" s="27"/>
      <c r="C92" s="30" t="s">
        <v>78</v>
      </c>
      <c r="D92" s="28">
        <f>+D93+D94+D95+D97+D98+D96</f>
        <v>481742477670</v>
      </c>
      <c r="E92" s="28">
        <f>+E93+E94+E95+E97+E98+E96</f>
        <v>0</v>
      </c>
      <c r="F92" s="28">
        <f t="shared" si="3"/>
        <v>481742477670</v>
      </c>
      <c r="G92" s="29">
        <f>+G93+G94+G95+G97+G98+G96</f>
        <v>211796626844</v>
      </c>
    </row>
    <row r="93" spans="1:236" ht="57.75" customHeight="1" x14ac:dyDescent="0.25">
      <c r="A93" s="26">
        <v>113600129</v>
      </c>
      <c r="B93" s="27">
        <v>11</v>
      </c>
      <c r="C93" s="30" t="s">
        <v>79</v>
      </c>
      <c r="D93" s="28">
        <v>37670192242</v>
      </c>
      <c r="E93" s="31">
        <v>0</v>
      </c>
      <c r="F93" s="28">
        <f t="shared" si="3"/>
        <v>37670192242</v>
      </c>
      <c r="G93" s="29">
        <v>37670192242</v>
      </c>
    </row>
    <row r="94" spans="1:236" ht="36" customHeight="1" x14ac:dyDescent="0.25">
      <c r="A94" s="26">
        <v>113600130</v>
      </c>
      <c r="B94" s="27">
        <v>11</v>
      </c>
      <c r="C94" s="30" t="s">
        <v>80</v>
      </c>
      <c r="D94" s="28">
        <v>21300413208</v>
      </c>
      <c r="E94" s="31">
        <v>0</v>
      </c>
      <c r="F94" s="28">
        <f t="shared" si="3"/>
        <v>21300413208</v>
      </c>
      <c r="G94" s="29">
        <v>21300413208</v>
      </c>
    </row>
    <row r="95" spans="1:236" ht="36" customHeight="1" x14ac:dyDescent="0.25">
      <c r="A95" s="26">
        <v>113600131</v>
      </c>
      <c r="B95" s="27">
        <v>11</v>
      </c>
      <c r="C95" s="30" t="s">
        <v>81</v>
      </c>
      <c r="D95" s="28">
        <v>1646021394</v>
      </c>
      <c r="E95" s="31">
        <v>0</v>
      </c>
      <c r="F95" s="28">
        <f t="shared" si="3"/>
        <v>1646021394</v>
      </c>
      <c r="G95" s="29">
        <v>1646021394</v>
      </c>
    </row>
    <row r="96" spans="1:236" ht="36" customHeight="1" x14ac:dyDescent="0.25">
      <c r="A96" s="26">
        <v>113600134</v>
      </c>
      <c r="B96" s="27">
        <v>20</v>
      </c>
      <c r="C96" s="30" t="s">
        <v>82</v>
      </c>
      <c r="D96" s="28">
        <v>269945850826</v>
      </c>
      <c r="E96" s="31">
        <v>0</v>
      </c>
      <c r="F96" s="28">
        <f t="shared" si="3"/>
        <v>269945850826</v>
      </c>
      <c r="G96" s="29">
        <v>0</v>
      </c>
    </row>
    <row r="97" spans="1:236" ht="36" customHeight="1" x14ac:dyDescent="0.25">
      <c r="A97" s="26">
        <v>113600136</v>
      </c>
      <c r="B97" s="27">
        <v>10</v>
      </c>
      <c r="C97" s="30" t="s">
        <v>83</v>
      </c>
      <c r="D97" s="28">
        <v>57000000000</v>
      </c>
      <c r="E97" s="31">
        <v>0</v>
      </c>
      <c r="F97" s="28">
        <f t="shared" si="3"/>
        <v>57000000000</v>
      </c>
      <c r="G97" s="29">
        <v>57000000000</v>
      </c>
    </row>
    <row r="98" spans="1:236" ht="52.5" customHeight="1" x14ac:dyDescent="0.25">
      <c r="A98" s="26">
        <v>113600139</v>
      </c>
      <c r="B98" s="27">
        <v>10</v>
      </c>
      <c r="C98" s="30" t="s">
        <v>84</v>
      </c>
      <c r="D98" s="28">
        <v>94180000000</v>
      </c>
      <c r="E98" s="31">
        <v>0</v>
      </c>
      <c r="F98" s="28">
        <f t="shared" si="3"/>
        <v>94180000000</v>
      </c>
      <c r="G98" s="29">
        <v>94180000000</v>
      </c>
    </row>
    <row r="99" spans="1:236" ht="15.75" x14ac:dyDescent="0.25">
      <c r="A99" s="26">
        <v>113601</v>
      </c>
      <c r="B99" s="27"/>
      <c r="C99" s="30" t="s">
        <v>85</v>
      </c>
      <c r="D99" s="28">
        <f>+D100+D101</f>
        <v>59162718545</v>
      </c>
      <c r="E99" s="28">
        <f>+E100+E101</f>
        <v>0</v>
      </c>
      <c r="F99" s="28">
        <f t="shared" si="3"/>
        <v>59162718545</v>
      </c>
      <c r="G99" s="29">
        <f>+G100+G101</f>
        <v>59162718545</v>
      </c>
    </row>
    <row r="100" spans="1:236" ht="79.5" customHeight="1" x14ac:dyDescent="0.25">
      <c r="A100" s="26">
        <v>11360111</v>
      </c>
      <c r="B100" s="27">
        <v>11</v>
      </c>
      <c r="C100" s="72" t="s">
        <v>86</v>
      </c>
      <c r="D100" s="28">
        <v>27586623923</v>
      </c>
      <c r="E100" s="31">
        <v>0</v>
      </c>
      <c r="F100" s="28">
        <f t="shared" si="3"/>
        <v>27586623923</v>
      </c>
      <c r="G100" s="29">
        <v>27586623923</v>
      </c>
    </row>
    <row r="101" spans="1:236" ht="48.75" customHeight="1" x14ac:dyDescent="0.25">
      <c r="A101" s="26">
        <v>11360112</v>
      </c>
      <c r="B101" s="27">
        <v>11</v>
      </c>
      <c r="C101" s="30" t="s">
        <v>87</v>
      </c>
      <c r="D101" s="28">
        <v>31576094622</v>
      </c>
      <c r="E101" s="31">
        <v>0</v>
      </c>
      <c r="F101" s="28">
        <f t="shared" si="3"/>
        <v>31576094622</v>
      </c>
      <c r="G101" s="29">
        <v>31576094622</v>
      </c>
    </row>
    <row r="102" spans="1:236" ht="15.75" x14ac:dyDescent="0.25">
      <c r="A102" s="26">
        <v>113605</v>
      </c>
      <c r="B102" s="27"/>
      <c r="C102" s="30" t="s">
        <v>88</v>
      </c>
      <c r="D102" s="28">
        <f>+D103+D104</f>
        <v>3688341671</v>
      </c>
      <c r="E102" s="28">
        <f>+E103+E104</f>
        <v>0</v>
      </c>
      <c r="F102" s="28">
        <f>+D102-E102</f>
        <v>3688341671</v>
      </c>
      <c r="G102" s="29">
        <f>+G103+G104</f>
        <v>3688341671</v>
      </c>
    </row>
    <row r="103" spans="1:236" ht="39.75" customHeight="1" x14ac:dyDescent="0.25">
      <c r="A103" s="26">
        <v>1136057</v>
      </c>
      <c r="B103" s="27">
        <v>20</v>
      </c>
      <c r="C103" s="30" t="s">
        <v>89</v>
      </c>
      <c r="D103" s="28">
        <v>3545551352</v>
      </c>
      <c r="E103" s="31">
        <v>0</v>
      </c>
      <c r="F103" s="28">
        <f>+D103-E103</f>
        <v>3545551352</v>
      </c>
      <c r="G103" s="29">
        <v>3545551352</v>
      </c>
    </row>
    <row r="104" spans="1:236" ht="41.25" customHeight="1" thickBot="1" x14ac:dyDescent="0.3">
      <c r="A104" s="32">
        <v>1136057</v>
      </c>
      <c r="B104" s="33">
        <v>21</v>
      </c>
      <c r="C104" s="73" t="s">
        <v>89</v>
      </c>
      <c r="D104" s="36">
        <v>142790319</v>
      </c>
      <c r="E104" s="74">
        <v>0</v>
      </c>
      <c r="F104" s="36">
        <f>+D104-E104</f>
        <v>142790319</v>
      </c>
      <c r="G104" s="37">
        <v>142790319</v>
      </c>
    </row>
    <row r="105" spans="1:236" ht="15.75" x14ac:dyDescent="0.25">
      <c r="A105" s="26">
        <v>113607</v>
      </c>
      <c r="B105" s="27"/>
      <c r="C105" s="30" t="s">
        <v>90</v>
      </c>
      <c r="D105" s="28">
        <f>+D106</f>
        <v>281232645.5</v>
      </c>
      <c r="E105" s="28">
        <f>+E106</f>
        <v>0</v>
      </c>
      <c r="F105" s="28">
        <f>+D105-E105</f>
        <v>281232645.5</v>
      </c>
      <c r="G105" s="29">
        <f>+G106</f>
        <v>225862947</v>
      </c>
    </row>
    <row r="106" spans="1:236" ht="39.75" customHeight="1" thickBot="1" x14ac:dyDescent="0.3">
      <c r="A106" s="32">
        <v>1136071</v>
      </c>
      <c r="B106" s="33">
        <v>20</v>
      </c>
      <c r="C106" s="73" t="s">
        <v>91</v>
      </c>
      <c r="D106" s="36">
        <v>281232645.5</v>
      </c>
      <c r="E106" s="74">
        <v>0</v>
      </c>
      <c r="F106" s="36">
        <f>+D106-E106</f>
        <v>281232645.5</v>
      </c>
      <c r="G106" s="37">
        <v>225862947</v>
      </c>
    </row>
    <row r="107" spans="1:236" ht="49.5" customHeight="1" thickBot="1" x14ac:dyDescent="0.3">
      <c r="A107" s="230"/>
      <c r="B107" s="39"/>
      <c r="C107" s="75"/>
      <c r="D107" s="42"/>
      <c r="E107" s="41"/>
      <c r="F107" s="42"/>
      <c r="G107" s="231"/>
    </row>
    <row r="108" spans="1:236" ht="15" customHeight="1" x14ac:dyDescent="0.25">
      <c r="A108" s="416" t="s">
        <v>1</v>
      </c>
      <c r="B108" s="417"/>
      <c r="C108" s="417"/>
      <c r="D108" s="417"/>
      <c r="E108" s="417"/>
      <c r="F108" s="417"/>
      <c r="G108" s="418"/>
      <c r="H108" s="229"/>
      <c r="I108" s="420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0"/>
      <c r="AC108" s="420"/>
      <c r="AD108" s="419"/>
      <c r="AE108" s="420"/>
      <c r="AF108" s="420"/>
      <c r="AG108" s="420"/>
      <c r="AH108" s="420"/>
      <c r="AI108" s="420"/>
      <c r="AJ108" s="421"/>
      <c r="AK108" s="419"/>
      <c r="AL108" s="420"/>
      <c r="AM108" s="420"/>
      <c r="AN108" s="420"/>
      <c r="AO108" s="420"/>
      <c r="AP108" s="420"/>
      <c r="AQ108" s="421"/>
      <c r="AR108" s="419"/>
      <c r="AS108" s="420"/>
      <c r="AT108" s="420"/>
      <c r="AU108" s="420"/>
      <c r="AV108" s="420"/>
      <c r="AW108" s="420"/>
      <c r="AX108" s="421"/>
      <c r="AY108" s="419"/>
      <c r="AZ108" s="420"/>
      <c r="BA108" s="420"/>
      <c r="BB108" s="420"/>
      <c r="BC108" s="420"/>
      <c r="BD108" s="420"/>
      <c r="BE108" s="421"/>
      <c r="BF108" s="419"/>
      <c r="BG108" s="420"/>
      <c r="BH108" s="420"/>
      <c r="BI108" s="420"/>
      <c r="BJ108" s="420"/>
      <c r="BK108" s="420"/>
      <c r="BL108" s="421"/>
      <c r="BM108" s="419"/>
      <c r="BN108" s="420"/>
      <c r="BO108" s="420"/>
      <c r="BP108" s="420"/>
      <c r="BQ108" s="420"/>
      <c r="BR108" s="420"/>
      <c r="BS108" s="421"/>
      <c r="BT108" s="419"/>
      <c r="BU108" s="420"/>
      <c r="BV108" s="420"/>
      <c r="BW108" s="420"/>
      <c r="BX108" s="420"/>
      <c r="BY108" s="420"/>
      <c r="BZ108" s="421"/>
      <c r="CA108" s="419"/>
      <c r="CB108" s="420"/>
      <c r="CC108" s="420"/>
      <c r="CD108" s="420"/>
      <c r="CE108" s="420"/>
      <c r="CF108" s="420"/>
      <c r="CG108" s="421"/>
      <c r="CH108" s="419"/>
      <c r="CI108" s="420"/>
      <c r="CJ108" s="420"/>
      <c r="CK108" s="420"/>
      <c r="CL108" s="420"/>
      <c r="CM108" s="420"/>
      <c r="CN108" s="421"/>
      <c r="CO108" s="419"/>
      <c r="CP108" s="420"/>
      <c r="CQ108" s="420"/>
      <c r="CR108" s="420"/>
      <c r="CS108" s="420"/>
      <c r="CT108" s="420"/>
      <c r="CU108" s="421"/>
      <c r="CV108" s="419"/>
      <c r="CW108" s="420"/>
      <c r="CX108" s="420"/>
      <c r="CY108" s="420"/>
      <c r="CZ108" s="420"/>
      <c r="DA108" s="420"/>
      <c r="DB108" s="421"/>
      <c r="DC108" s="419"/>
      <c r="DD108" s="420"/>
      <c r="DE108" s="420"/>
      <c r="DF108" s="420"/>
      <c r="DG108" s="420"/>
      <c r="DH108" s="420"/>
      <c r="DI108" s="421"/>
      <c r="DJ108" s="419"/>
      <c r="DK108" s="420"/>
      <c r="DL108" s="420"/>
      <c r="DM108" s="420"/>
      <c r="DN108" s="420"/>
      <c r="DO108" s="420"/>
      <c r="DP108" s="421"/>
      <c r="DQ108" s="419"/>
      <c r="DR108" s="420"/>
      <c r="DS108" s="420"/>
      <c r="DT108" s="420"/>
      <c r="DU108" s="420"/>
      <c r="DV108" s="420"/>
      <c r="DW108" s="421"/>
      <c r="DX108" s="419"/>
      <c r="DY108" s="420"/>
      <c r="DZ108" s="420"/>
      <c r="EA108" s="420"/>
      <c r="EB108" s="420"/>
      <c r="EC108" s="420"/>
      <c r="ED108" s="421"/>
      <c r="EE108" s="419"/>
      <c r="EF108" s="420"/>
      <c r="EG108" s="420"/>
      <c r="EH108" s="420"/>
      <c r="EI108" s="420"/>
      <c r="EJ108" s="420"/>
      <c r="EK108" s="421"/>
      <c r="EL108" s="419"/>
      <c r="EM108" s="420"/>
      <c r="EN108" s="420"/>
      <c r="EO108" s="420"/>
      <c r="EP108" s="420"/>
      <c r="EQ108" s="420"/>
      <c r="ER108" s="421"/>
      <c r="ES108" s="419"/>
      <c r="ET108" s="420"/>
      <c r="EU108" s="420"/>
      <c r="EV108" s="420"/>
      <c r="EW108" s="420"/>
      <c r="EX108" s="420"/>
      <c r="EY108" s="421"/>
      <c r="EZ108" s="419"/>
      <c r="FA108" s="420"/>
      <c r="FB108" s="420"/>
      <c r="FC108" s="420"/>
      <c r="FD108" s="420"/>
      <c r="FE108" s="420"/>
      <c r="FF108" s="421"/>
      <c r="FG108" s="419"/>
      <c r="FH108" s="420"/>
      <c r="FI108" s="420"/>
      <c r="FJ108" s="420"/>
      <c r="FK108" s="420"/>
      <c r="FL108" s="420"/>
      <c r="FM108" s="421"/>
      <c r="FN108" s="419"/>
      <c r="FO108" s="420"/>
      <c r="FP108" s="420"/>
      <c r="FQ108" s="420"/>
      <c r="FR108" s="420"/>
      <c r="FS108" s="420"/>
      <c r="FT108" s="421"/>
      <c r="FU108" s="419"/>
      <c r="FV108" s="420"/>
      <c r="FW108" s="420"/>
      <c r="FX108" s="420"/>
      <c r="FY108" s="420"/>
      <c r="FZ108" s="420"/>
      <c r="GA108" s="421"/>
      <c r="GB108" s="419"/>
      <c r="GC108" s="420"/>
      <c r="GD108" s="420"/>
      <c r="GE108" s="420"/>
      <c r="GF108" s="420"/>
      <c r="GG108" s="420"/>
      <c r="GH108" s="421"/>
      <c r="GI108" s="419"/>
      <c r="GJ108" s="420"/>
      <c r="GK108" s="420"/>
      <c r="GL108" s="420"/>
      <c r="GM108" s="420"/>
      <c r="GN108" s="420"/>
      <c r="GO108" s="421"/>
      <c r="GP108" s="419"/>
      <c r="GQ108" s="420"/>
      <c r="GR108" s="420"/>
      <c r="GS108" s="420"/>
      <c r="GT108" s="420"/>
      <c r="GU108" s="420"/>
      <c r="GV108" s="421"/>
      <c r="GW108" s="419"/>
      <c r="GX108" s="420"/>
      <c r="GY108" s="420"/>
      <c r="GZ108" s="420"/>
      <c r="HA108" s="420"/>
      <c r="HB108" s="420"/>
      <c r="HC108" s="421"/>
      <c r="HD108" s="419"/>
      <c r="HE108" s="420"/>
      <c r="HF108" s="420"/>
      <c r="HG108" s="420"/>
      <c r="HH108" s="420"/>
      <c r="HI108" s="420"/>
      <c r="HJ108" s="421"/>
      <c r="HK108" s="419"/>
      <c r="HL108" s="420"/>
      <c r="HM108" s="420"/>
      <c r="HN108" s="420"/>
      <c r="HO108" s="420"/>
      <c r="HP108" s="420"/>
      <c r="HQ108" s="421"/>
      <c r="HR108" s="419"/>
      <c r="HS108" s="420"/>
      <c r="HT108" s="420"/>
      <c r="HU108" s="420"/>
      <c r="HV108" s="420"/>
      <c r="HW108" s="420"/>
      <c r="HX108" s="421"/>
      <c r="HY108" s="419"/>
      <c r="HZ108" s="420"/>
      <c r="IA108" s="420"/>
      <c r="IB108" s="420"/>
    </row>
    <row r="109" spans="1:236" ht="12" customHeight="1" x14ac:dyDescent="0.25">
      <c r="A109" s="419" t="s">
        <v>2</v>
      </c>
      <c r="B109" s="420"/>
      <c r="C109" s="420"/>
      <c r="D109" s="420"/>
      <c r="E109" s="420"/>
      <c r="F109" s="420"/>
      <c r="G109" s="421"/>
      <c r="H109" s="229"/>
      <c r="I109" s="420"/>
      <c r="J109" s="420"/>
      <c r="K109" s="420"/>
      <c r="L109" s="420"/>
      <c r="M109" s="420"/>
      <c r="N109" s="420"/>
      <c r="O109" s="420"/>
      <c r="P109" s="420"/>
      <c r="Q109" s="420"/>
      <c r="R109" s="420"/>
      <c r="S109" s="420"/>
      <c r="T109" s="420"/>
      <c r="U109" s="420"/>
      <c r="V109" s="420"/>
      <c r="W109" s="420"/>
      <c r="X109" s="420"/>
      <c r="Y109" s="420"/>
      <c r="Z109" s="420"/>
      <c r="AA109" s="420"/>
      <c r="AB109" s="420"/>
      <c r="AC109" s="420"/>
      <c r="AD109" s="419"/>
      <c r="AE109" s="420"/>
      <c r="AF109" s="420"/>
      <c r="AG109" s="420"/>
      <c r="AH109" s="420"/>
      <c r="AI109" s="420"/>
      <c r="AJ109" s="421"/>
      <c r="AK109" s="419"/>
      <c r="AL109" s="420"/>
      <c r="AM109" s="420"/>
      <c r="AN109" s="420"/>
      <c r="AO109" s="420"/>
      <c r="AP109" s="420"/>
      <c r="AQ109" s="421"/>
      <c r="AR109" s="419"/>
      <c r="AS109" s="420"/>
      <c r="AT109" s="420"/>
      <c r="AU109" s="420"/>
      <c r="AV109" s="420"/>
      <c r="AW109" s="420"/>
      <c r="AX109" s="421"/>
      <c r="AY109" s="419"/>
      <c r="AZ109" s="420"/>
      <c r="BA109" s="420"/>
      <c r="BB109" s="420"/>
      <c r="BC109" s="420"/>
      <c r="BD109" s="420"/>
      <c r="BE109" s="421"/>
      <c r="BF109" s="419"/>
      <c r="BG109" s="420"/>
      <c r="BH109" s="420"/>
      <c r="BI109" s="420"/>
      <c r="BJ109" s="420"/>
      <c r="BK109" s="420"/>
      <c r="BL109" s="421"/>
      <c r="BM109" s="419"/>
      <c r="BN109" s="420"/>
      <c r="BO109" s="420"/>
      <c r="BP109" s="420"/>
      <c r="BQ109" s="420"/>
      <c r="BR109" s="420"/>
      <c r="BS109" s="421"/>
      <c r="BT109" s="419"/>
      <c r="BU109" s="420"/>
      <c r="BV109" s="420"/>
      <c r="BW109" s="420"/>
      <c r="BX109" s="420"/>
      <c r="BY109" s="420"/>
      <c r="BZ109" s="421"/>
      <c r="CA109" s="419"/>
      <c r="CB109" s="420"/>
      <c r="CC109" s="420"/>
      <c r="CD109" s="420"/>
      <c r="CE109" s="420"/>
      <c r="CF109" s="420"/>
      <c r="CG109" s="421"/>
      <c r="CH109" s="419"/>
      <c r="CI109" s="420"/>
      <c r="CJ109" s="420"/>
      <c r="CK109" s="420"/>
      <c r="CL109" s="420"/>
      <c r="CM109" s="420"/>
      <c r="CN109" s="421"/>
      <c r="CO109" s="419"/>
      <c r="CP109" s="420"/>
      <c r="CQ109" s="420"/>
      <c r="CR109" s="420"/>
      <c r="CS109" s="420"/>
      <c r="CT109" s="420"/>
      <c r="CU109" s="421"/>
      <c r="CV109" s="419"/>
      <c r="CW109" s="420"/>
      <c r="CX109" s="420"/>
      <c r="CY109" s="420"/>
      <c r="CZ109" s="420"/>
      <c r="DA109" s="420"/>
      <c r="DB109" s="421"/>
      <c r="DC109" s="419"/>
      <c r="DD109" s="420"/>
      <c r="DE109" s="420"/>
      <c r="DF109" s="420"/>
      <c r="DG109" s="420"/>
      <c r="DH109" s="420"/>
      <c r="DI109" s="421"/>
      <c r="DJ109" s="419"/>
      <c r="DK109" s="420"/>
      <c r="DL109" s="420"/>
      <c r="DM109" s="420"/>
      <c r="DN109" s="420"/>
      <c r="DO109" s="420"/>
      <c r="DP109" s="421"/>
      <c r="DQ109" s="419"/>
      <c r="DR109" s="420"/>
      <c r="DS109" s="420"/>
      <c r="DT109" s="420"/>
      <c r="DU109" s="420"/>
      <c r="DV109" s="420"/>
      <c r="DW109" s="421"/>
      <c r="DX109" s="419"/>
      <c r="DY109" s="420"/>
      <c r="DZ109" s="420"/>
      <c r="EA109" s="420"/>
      <c r="EB109" s="420"/>
      <c r="EC109" s="420"/>
      <c r="ED109" s="421"/>
      <c r="EE109" s="419"/>
      <c r="EF109" s="420"/>
      <c r="EG109" s="420"/>
      <c r="EH109" s="420"/>
      <c r="EI109" s="420"/>
      <c r="EJ109" s="420"/>
      <c r="EK109" s="421"/>
      <c r="EL109" s="419"/>
      <c r="EM109" s="420"/>
      <c r="EN109" s="420"/>
      <c r="EO109" s="420"/>
      <c r="EP109" s="420"/>
      <c r="EQ109" s="420"/>
      <c r="ER109" s="421"/>
      <c r="ES109" s="419"/>
      <c r="ET109" s="420"/>
      <c r="EU109" s="420"/>
      <c r="EV109" s="420"/>
      <c r="EW109" s="420"/>
      <c r="EX109" s="420"/>
      <c r="EY109" s="421"/>
      <c r="EZ109" s="419"/>
      <c r="FA109" s="420"/>
      <c r="FB109" s="420"/>
      <c r="FC109" s="420"/>
      <c r="FD109" s="420"/>
      <c r="FE109" s="420"/>
      <c r="FF109" s="421"/>
      <c r="FG109" s="419"/>
      <c r="FH109" s="420"/>
      <c r="FI109" s="420"/>
      <c r="FJ109" s="420"/>
      <c r="FK109" s="420"/>
      <c r="FL109" s="420"/>
      <c r="FM109" s="421"/>
      <c r="FN109" s="419"/>
      <c r="FO109" s="420"/>
      <c r="FP109" s="420"/>
      <c r="FQ109" s="420"/>
      <c r="FR109" s="420"/>
      <c r="FS109" s="420"/>
      <c r="FT109" s="421"/>
      <c r="FU109" s="419"/>
      <c r="FV109" s="420"/>
      <c r="FW109" s="420"/>
      <c r="FX109" s="420"/>
      <c r="FY109" s="420"/>
      <c r="FZ109" s="420"/>
      <c r="GA109" s="421"/>
      <c r="GB109" s="419"/>
      <c r="GC109" s="420"/>
      <c r="GD109" s="420"/>
      <c r="GE109" s="420"/>
      <c r="GF109" s="420"/>
      <c r="GG109" s="420"/>
      <c r="GH109" s="421"/>
      <c r="GI109" s="419"/>
      <c r="GJ109" s="420"/>
      <c r="GK109" s="420"/>
      <c r="GL109" s="420"/>
      <c r="GM109" s="420"/>
      <c r="GN109" s="420"/>
      <c r="GO109" s="421"/>
      <c r="GP109" s="419"/>
      <c r="GQ109" s="420"/>
      <c r="GR109" s="420"/>
      <c r="GS109" s="420"/>
      <c r="GT109" s="420"/>
      <c r="GU109" s="420"/>
      <c r="GV109" s="421"/>
      <c r="GW109" s="419"/>
      <c r="GX109" s="420"/>
      <c r="GY109" s="420"/>
      <c r="GZ109" s="420"/>
      <c r="HA109" s="420"/>
      <c r="HB109" s="420"/>
      <c r="HC109" s="421"/>
      <c r="HD109" s="419"/>
      <c r="HE109" s="420"/>
      <c r="HF109" s="420"/>
      <c r="HG109" s="420"/>
      <c r="HH109" s="420"/>
      <c r="HI109" s="420"/>
      <c r="HJ109" s="421"/>
      <c r="HK109" s="419"/>
      <c r="HL109" s="420"/>
      <c r="HM109" s="420"/>
      <c r="HN109" s="420"/>
      <c r="HO109" s="420"/>
      <c r="HP109" s="420"/>
      <c r="HQ109" s="421"/>
      <c r="HR109" s="419"/>
      <c r="HS109" s="420"/>
      <c r="HT109" s="420"/>
      <c r="HU109" s="420"/>
      <c r="HV109" s="420"/>
      <c r="HW109" s="420"/>
      <c r="HX109" s="421"/>
      <c r="HY109" s="419"/>
      <c r="HZ109" s="420"/>
      <c r="IA109" s="420"/>
      <c r="IB109" s="420"/>
    </row>
    <row r="110" spans="1:236" ht="14.25" customHeight="1" x14ac:dyDescent="0.25">
      <c r="A110" s="6" t="s">
        <v>0</v>
      </c>
      <c r="G110" s="5"/>
    </row>
    <row r="111" spans="1:236" ht="18" customHeight="1" thickBot="1" x14ac:dyDescent="0.3">
      <c r="A111" s="2" t="s">
        <v>3</v>
      </c>
      <c r="C111" s="1" t="s">
        <v>4</v>
      </c>
      <c r="E111" s="4" t="s">
        <v>5</v>
      </c>
      <c r="F111" s="3" t="str">
        <f>F87</f>
        <v>MARZO</v>
      </c>
      <c r="G111" s="5" t="str">
        <f>G87</f>
        <v>VIGENCIA FISCAL: 2017</v>
      </c>
    </row>
    <row r="112" spans="1:236" ht="63" customHeight="1" thickBot="1" x14ac:dyDescent="0.3">
      <c r="A112" s="10" t="s">
        <v>7</v>
      </c>
      <c r="B112" s="11"/>
      <c r="C112" s="11" t="s">
        <v>8</v>
      </c>
      <c r="D112" s="12" t="s">
        <v>9</v>
      </c>
      <c r="E112" s="13" t="s">
        <v>10</v>
      </c>
      <c r="F112" s="12" t="s">
        <v>11</v>
      </c>
      <c r="G112" s="14" t="s">
        <v>12</v>
      </c>
    </row>
    <row r="113" spans="1:7" ht="39.75" customHeight="1" x14ac:dyDescent="0.25">
      <c r="A113" s="77">
        <v>223</v>
      </c>
      <c r="B113" s="78"/>
      <c r="C113" s="78" t="s">
        <v>92</v>
      </c>
      <c r="D113" s="23">
        <f>+D114</f>
        <v>0.12</v>
      </c>
      <c r="E113" s="23">
        <f>+E114</f>
        <v>0</v>
      </c>
      <c r="F113" s="23">
        <f t="shared" ref="F113:F119" si="4">+D113-E113</f>
        <v>0.12</v>
      </c>
      <c r="G113" s="25">
        <f>+G114</f>
        <v>0.12</v>
      </c>
    </row>
    <row r="114" spans="1:7" ht="39.75" customHeight="1" x14ac:dyDescent="0.25">
      <c r="A114" s="55">
        <v>223600</v>
      </c>
      <c r="B114" s="30"/>
      <c r="C114" s="30" t="s">
        <v>78</v>
      </c>
      <c r="D114" s="28">
        <f>+D115</f>
        <v>0.12</v>
      </c>
      <c r="E114" s="28">
        <f>+E115</f>
        <v>0</v>
      </c>
      <c r="F114" s="28">
        <f t="shared" si="4"/>
        <v>0.12</v>
      </c>
      <c r="G114" s="29">
        <f>+G115</f>
        <v>0.12</v>
      </c>
    </row>
    <row r="115" spans="1:7" ht="66.75" customHeight="1" x14ac:dyDescent="0.25">
      <c r="A115" s="55">
        <v>2236001</v>
      </c>
      <c r="B115" s="30">
        <v>20</v>
      </c>
      <c r="C115" s="30" t="s">
        <v>93</v>
      </c>
      <c r="D115" s="28">
        <v>0.12</v>
      </c>
      <c r="E115" s="28">
        <v>0</v>
      </c>
      <c r="F115" s="28">
        <f t="shared" si="4"/>
        <v>0.12</v>
      </c>
      <c r="G115" s="29">
        <v>0.12</v>
      </c>
    </row>
    <row r="116" spans="1:7" s="57" customFormat="1" ht="54" customHeight="1" x14ac:dyDescent="0.25">
      <c r="A116" s="55">
        <v>520</v>
      </c>
      <c r="B116" s="30"/>
      <c r="C116" s="30" t="s">
        <v>94</v>
      </c>
      <c r="D116" s="56">
        <f>+D117</f>
        <v>2423707360.2799997</v>
      </c>
      <c r="E116" s="56">
        <f>+E117</f>
        <v>0</v>
      </c>
      <c r="F116" s="56">
        <f t="shared" si="4"/>
        <v>2423707360.2799997</v>
      </c>
      <c r="G116" s="79">
        <f>+G117</f>
        <v>1981524350.28</v>
      </c>
    </row>
    <row r="117" spans="1:7" s="57" customFormat="1" ht="15.75" customHeight="1" x14ac:dyDescent="0.25">
      <c r="A117" s="55">
        <v>520600</v>
      </c>
      <c r="B117" s="30"/>
      <c r="C117" s="30" t="s">
        <v>78</v>
      </c>
      <c r="D117" s="56">
        <f>+D118+D119</f>
        <v>2423707360.2799997</v>
      </c>
      <c r="E117" s="56">
        <f>+E118+E119</f>
        <v>0</v>
      </c>
      <c r="F117" s="56">
        <f t="shared" si="4"/>
        <v>2423707360.2799997</v>
      </c>
      <c r="G117" s="79">
        <f>+G118+G119</f>
        <v>1981524350.28</v>
      </c>
    </row>
    <row r="118" spans="1:7" ht="48" customHeight="1" x14ac:dyDescent="0.25">
      <c r="A118" s="55">
        <v>5206002</v>
      </c>
      <c r="B118" s="30">
        <v>20</v>
      </c>
      <c r="C118" s="30" t="s">
        <v>95</v>
      </c>
      <c r="D118" s="28">
        <v>632395691.27999997</v>
      </c>
      <c r="E118" s="28">
        <v>0</v>
      </c>
      <c r="F118" s="28">
        <f t="shared" si="4"/>
        <v>632395691.27999997</v>
      </c>
      <c r="G118" s="29">
        <v>632395691.27999997</v>
      </c>
    </row>
    <row r="119" spans="1:7" ht="31.5" x14ac:dyDescent="0.25">
      <c r="A119" s="55">
        <v>5206007</v>
      </c>
      <c r="B119" s="30">
        <v>20</v>
      </c>
      <c r="C119" s="30" t="s">
        <v>96</v>
      </c>
      <c r="D119" s="28">
        <v>1791311669</v>
      </c>
      <c r="E119" s="28">
        <v>0</v>
      </c>
      <c r="F119" s="28">
        <f t="shared" si="4"/>
        <v>1791311669</v>
      </c>
      <c r="G119" s="29">
        <v>1349128659</v>
      </c>
    </row>
    <row r="120" spans="1:7" s="57" customFormat="1" ht="54" customHeight="1" x14ac:dyDescent="0.25">
      <c r="A120" s="55">
        <v>530</v>
      </c>
      <c r="B120" s="30"/>
      <c r="C120" s="30" t="s">
        <v>97</v>
      </c>
      <c r="D120" s="56">
        <f>+D121</f>
        <v>31221753033</v>
      </c>
      <c r="E120" s="80">
        <f>+E121</f>
        <v>0</v>
      </c>
      <c r="F120" s="56">
        <f>+D120-E120</f>
        <v>31221753033</v>
      </c>
      <c r="G120" s="79">
        <f>+G121</f>
        <v>31221753033</v>
      </c>
    </row>
    <row r="121" spans="1:7" s="57" customFormat="1" ht="15.75" customHeight="1" x14ac:dyDescent="0.25">
      <c r="A121" s="55">
        <v>530600</v>
      </c>
      <c r="B121" s="30"/>
      <c r="C121" s="30" t="s">
        <v>78</v>
      </c>
      <c r="D121" s="56">
        <f>+D122+D123</f>
        <v>31221753033</v>
      </c>
      <c r="E121" s="80">
        <f>+E122</f>
        <v>0</v>
      </c>
      <c r="F121" s="56">
        <f>+D121-E121</f>
        <v>31221753033</v>
      </c>
      <c r="G121" s="79">
        <f>+G122+G123</f>
        <v>31221753033</v>
      </c>
    </row>
    <row r="122" spans="1:7" s="57" customFormat="1" ht="57" customHeight="1" x14ac:dyDescent="0.25">
      <c r="A122" s="55">
        <v>5306003</v>
      </c>
      <c r="B122" s="30">
        <v>11</v>
      </c>
      <c r="C122" s="30" t="s">
        <v>98</v>
      </c>
      <c r="D122" s="56">
        <v>31181000000</v>
      </c>
      <c r="E122" s="81">
        <v>0</v>
      </c>
      <c r="F122" s="56">
        <f>+D122-E122</f>
        <v>31181000000</v>
      </c>
      <c r="G122" s="79">
        <v>31181000000</v>
      </c>
    </row>
    <row r="123" spans="1:7" s="57" customFormat="1" ht="57" customHeight="1" thickBot="1" x14ac:dyDescent="0.3">
      <c r="A123" s="82">
        <v>5306003</v>
      </c>
      <c r="B123" s="83">
        <v>20</v>
      </c>
      <c r="C123" s="83" t="s">
        <v>98</v>
      </c>
      <c r="D123" s="84">
        <v>40753033</v>
      </c>
      <c r="E123" s="85">
        <v>0</v>
      </c>
      <c r="F123" s="84">
        <f>+D123-E123</f>
        <v>40753033</v>
      </c>
      <c r="G123" s="86">
        <v>40753033</v>
      </c>
    </row>
    <row r="124" spans="1:7" ht="16.5" thickBot="1" x14ac:dyDescent="0.3">
      <c r="A124" s="422" t="s">
        <v>99</v>
      </c>
      <c r="B124" s="423"/>
      <c r="C124" s="424"/>
      <c r="D124" s="89">
        <f>+D9+D90</f>
        <v>579396716849.48999</v>
      </c>
      <c r="E124" s="90">
        <f>+E24+E92</f>
        <v>0</v>
      </c>
      <c r="F124" s="89">
        <f>+F9+F90</f>
        <v>579396716849.48999</v>
      </c>
      <c r="G124" s="89">
        <f>+G9+G90</f>
        <v>308850148298.66003</v>
      </c>
    </row>
    <row r="125" spans="1:7" x14ac:dyDescent="0.25">
      <c r="A125" s="2"/>
      <c r="G125" s="5"/>
    </row>
    <row r="126" spans="1:7" x14ac:dyDescent="0.25">
      <c r="A126" s="2"/>
      <c r="G126" s="5"/>
    </row>
    <row r="127" spans="1:7" x14ac:dyDescent="0.25">
      <c r="A127" s="91" t="s">
        <v>100</v>
      </c>
      <c r="B127" s="92"/>
      <c r="C127" s="92"/>
      <c r="D127" s="92"/>
      <c r="E127" s="93" t="s">
        <v>101</v>
      </c>
      <c r="F127" s="93"/>
      <c r="G127" s="94"/>
    </row>
    <row r="128" spans="1:7" x14ac:dyDescent="0.25">
      <c r="A128" s="95" t="s">
        <v>102</v>
      </c>
      <c r="B128" s="92"/>
      <c r="C128" s="92"/>
      <c r="D128" s="92"/>
      <c r="E128" s="96" t="s">
        <v>103</v>
      </c>
      <c r="F128" s="96"/>
      <c r="G128" s="97"/>
    </row>
    <row r="129" spans="1:7" x14ac:dyDescent="0.25">
      <c r="A129" s="95" t="s">
        <v>104</v>
      </c>
      <c r="B129" s="92"/>
      <c r="C129" s="92"/>
      <c r="D129" s="98"/>
      <c r="E129" s="99" t="s">
        <v>105</v>
      </c>
      <c r="F129" s="93"/>
      <c r="G129" s="94"/>
    </row>
    <row r="130" spans="1:7" x14ac:dyDescent="0.25">
      <c r="A130" s="95"/>
      <c r="B130" s="92"/>
      <c r="C130" s="92"/>
      <c r="D130" s="92"/>
      <c r="E130" s="96"/>
      <c r="F130" s="96"/>
      <c r="G130" s="97"/>
    </row>
    <row r="131" spans="1:7" x14ac:dyDescent="0.25">
      <c r="A131" s="91"/>
      <c r="B131" s="92"/>
      <c r="C131" s="92"/>
      <c r="D131" s="99"/>
      <c r="E131" s="100"/>
      <c r="F131" s="99"/>
      <c r="G131" s="94"/>
    </row>
    <row r="132" spans="1:7" x14ac:dyDescent="0.25">
      <c r="A132" s="95"/>
      <c r="B132" s="92"/>
      <c r="C132" s="92"/>
      <c r="D132" s="99"/>
      <c r="E132" s="100"/>
      <c r="F132" s="99"/>
      <c r="G132" s="94"/>
    </row>
    <row r="133" spans="1:7" x14ac:dyDescent="0.25">
      <c r="A133" s="95" t="s">
        <v>106</v>
      </c>
      <c r="B133" s="92"/>
      <c r="C133" s="92"/>
      <c r="D133" s="3" t="s">
        <v>107</v>
      </c>
      <c r="F133" s="92" t="s">
        <v>101</v>
      </c>
      <c r="G133" s="101"/>
    </row>
    <row r="134" spans="1:7" x14ac:dyDescent="0.25">
      <c r="A134" s="95" t="s">
        <v>108</v>
      </c>
      <c r="B134" s="92"/>
      <c r="C134" s="92"/>
      <c r="D134" s="102" t="s">
        <v>109</v>
      </c>
      <c r="F134" s="96" t="s">
        <v>110</v>
      </c>
      <c r="G134" s="94"/>
    </row>
    <row r="135" spans="1:7" x14ac:dyDescent="0.25">
      <c r="A135" s="95" t="s">
        <v>111</v>
      </c>
      <c r="B135" s="92"/>
      <c r="C135" s="92"/>
      <c r="D135" s="102" t="s">
        <v>112</v>
      </c>
      <c r="F135" s="99" t="s">
        <v>113</v>
      </c>
      <c r="G135" s="94"/>
    </row>
    <row r="136" spans="1:7" ht="15.75" thickBot="1" x14ac:dyDescent="0.3">
      <c r="A136" s="103"/>
      <c r="B136" s="62"/>
      <c r="C136" s="62"/>
      <c r="D136" s="62"/>
      <c r="E136" s="63"/>
      <c r="F136" s="63"/>
      <c r="G136" s="65"/>
    </row>
  </sheetData>
  <mergeCells count="109">
    <mergeCell ref="I83:O83"/>
    <mergeCell ref="P83:V83"/>
    <mergeCell ref="W83:AC83"/>
    <mergeCell ref="AD83:AJ83"/>
    <mergeCell ref="AK83:AQ83"/>
    <mergeCell ref="AR83:AX83"/>
    <mergeCell ref="A1:G1"/>
    <mergeCell ref="A2:G2"/>
    <mergeCell ref="A45:G45"/>
    <mergeCell ref="A46:G46"/>
    <mergeCell ref="A47:G47"/>
    <mergeCell ref="A83:G83"/>
    <mergeCell ref="DC83:DI83"/>
    <mergeCell ref="DJ83:DP83"/>
    <mergeCell ref="DQ83:DW83"/>
    <mergeCell ref="DX83:ED83"/>
    <mergeCell ref="AY83:BE83"/>
    <mergeCell ref="BF83:BL83"/>
    <mergeCell ref="BM83:BS83"/>
    <mergeCell ref="BT83:BZ83"/>
    <mergeCell ref="CA83:CG83"/>
    <mergeCell ref="CH83:CN83"/>
    <mergeCell ref="HK83:HQ83"/>
    <mergeCell ref="HR83:HX83"/>
    <mergeCell ref="HY83:IB83"/>
    <mergeCell ref="A84:G84"/>
    <mergeCell ref="A108:G108"/>
    <mergeCell ref="I108:O108"/>
    <mergeCell ref="P108:V108"/>
    <mergeCell ref="W108:AC108"/>
    <mergeCell ref="AD108:AJ108"/>
    <mergeCell ref="AK108:AQ108"/>
    <mergeCell ref="FU83:GA83"/>
    <mergeCell ref="GB83:GH83"/>
    <mergeCell ref="GI83:GO83"/>
    <mergeCell ref="GP83:GV83"/>
    <mergeCell ref="GW83:HC83"/>
    <mergeCell ref="HD83:HJ83"/>
    <mergeCell ref="EE83:EK83"/>
    <mergeCell ref="EL83:ER83"/>
    <mergeCell ref="ES83:EY83"/>
    <mergeCell ref="EZ83:FF83"/>
    <mergeCell ref="FG83:FM83"/>
    <mergeCell ref="FN83:FT83"/>
    <mergeCell ref="CO83:CU83"/>
    <mergeCell ref="CV83:DB83"/>
    <mergeCell ref="A109:G109"/>
    <mergeCell ref="I109:O109"/>
    <mergeCell ref="P109:V109"/>
    <mergeCell ref="W109:AC109"/>
    <mergeCell ref="AD109:AJ109"/>
    <mergeCell ref="AK109:AQ109"/>
    <mergeCell ref="FN108:FT108"/>
    <mergeCell ref="FU108:GA108"/>
    <mergeCell ref="GB108:GH108"/>
    <mergeCell ref="DX108:ED108"/>
    <mergeCell ref="EE108:EK108"/>
    <mergeCell ref="EL108:ER108"/>
    <mergeCell ref="ES108:EY108"/>
    <mergeCell ref="EZ108:FF108"/>
    <mergeCell ref="FG108:FM108"/>
    <mergeCell ref="CH108:CN108"/>
    <mergeCell ref="CO108:CU108"/>
    <mergeCell ref="CV108:DB108"/>
    <mergeCell ref="DC108:DI108"/>
    <mergeCell ref="DJ108:DP108"/>
    <mergeCell ref="DQ108:DW108"/>
    <mergeCell ref="AR108:AX108"/>
    <mergeCell ref="AY108:BE108"/>
    <mergeCell ref="BF108:BL108"/>
    <mergeCell ref="CA109:CG109"/>
    <mergeCell ref="HD108:HJ108"/>
    <mergeCell ref="HK108:HQ108"/>
    <mergeCell ref="HR108:HX108"/>
    <mergeCell ref="HY108:IB108"/>
    <mergeCell ref="GI108:GO108"/>
    <mergeCell ref="GP108:GV108"/>
    <mergeCell ref="GW108:HC108"/>
    <mergeCell ref="BM108:BS108"/>
    <mergeCell ref="BT108:BZ108"/>
    <mergeCell ref="CA108:CG108"/>
    <mergeCell ref="HD109:HJ109"/>
    <mergeCell ref="HK109:HQ109"/>
    <mergeCell ref="HR109:HX109"/>
    <mergeCell ref="HY109:IB109"/>
    <mergeCell ref="A124:C124"/>
    <mergeCell ref="FN109:FT109"/>
    <mergeCell ref="FU109:GA109"/>
    <mergeCell ref="GB109:GH109"/>
    <mergeCell ref="GI109:GO109"/>
    <mergeCell ref="GP109:GV109"/>
    <mergeCell ref="GW109:HC109"/>
    <mergeCell ref="DX109:ED109"/>
    <mergeCell ref="EE109:EK109"/>
    <mergeCell ref="EL109:ER109"/>
    <mergeCell ref="ES109:EY109"/>
    <mergeCell ref="EZ109:FF109"/>
    <mergeCell ref="FG109:FM109"/>
    <mergeCell ref="CH109:CN109"/>
    <mergeCell ref="CO109:CU109"/>
    <mergeCell ref="CV109:DB109"/>
    <mergeCell ref="DC109:DI109"/>
    <mergeCell ref="DJ109:DP109"/>
    <mergeCell ref="DQ109:DW109"/>
    <mergeCell ref="AR109:AX109"/>
    <mergeCell ref="AY109:BE109"/>
    <mergeCell ref="BF109:BL109"/>
    <mergeCell ref="BM109:BS109"/>
    <mergeCell ref="BT109:BZ10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landscape" r:id="rId1"/>
  <rowBreaks count="3" manualBreakCount="3">
    <brk id="43" max="6" man="1"/>
    <brk id="81" max="6" man="1"/>
    <brk id="106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36"/>
  <sheetViews>
    <sheetView zoomScaleNormal="100" workbookViewId="0">
      <selection activeCell="A106" sqref="A91:G106"/>
    </sheetView>
  </sheetViews>
  <sheetFormatPr baseColWidth="10" defaultRowHeight="15" x14ac:dyDescent="0.25"/>
  <cols>
    <col min="1" max="1" width="20.28515625" style="1" customWidth="1"/>
    <col min="2" max="2" width="7.28515625" style="1" customWidth="1"/>
    <col min="3" max="3" width="51.42578125" style="1" customWidth="1"/>
    <col min="4" max="4" width="23.42578125" style="3" customWidth="1"/>
    <col min="5" max="5" width="19.42578125" style="4" customWidth="1"/>
    <col min="6" max="6" width="20" style="3" customWidth="1"/>
    <col min="7" max="7" width="25.140625" style="3" customWidth="1"/>
    <col min="8" max="8" width="4.42578125" style="1" customWidth="1"/>
    <col min="9" max="256" width="11.42578125" style="1"/>
    <col min="257" max="257" width="20.28515625" style="1" customWidth="1"/>
    <col min="258" max="258" width="7.28515625" style="1" customWidth="1"/>
    <col min="259" max="259" width="51.42578125" style="1" customWidth="1"/>
    <col min="260" max="260" width="23.42578125" style="1" customWidth="1"/>
    <col min="261" max="261" width="19.42578125" style="1" customWidth="1"/>
    <col min="262" max="262" width="20" style="1" customWidth="1"/>
    <col min="263" max="263" width="25.140625" style="1" customWidth="1"/>
    <col min="264" max="264" width="4.42578125" style="1" customWidth="1"/>
    <col min="265" max="512" width="11.42578125" style="1"/>
    <col min="513" max="513" width="20.28515625" style="1" customWidth="1"/>
    <col min="514" max="514" width="7.28515625" style="1" customWidth="1"/>
    <col min="515" max="515" width="51.42578125" style="1" customWidth="1"/>
    <col min="516" max="516" width="23.42578125" style="1" customWidth="1"/>
    <col min="517" max="517" width="19.42578125" style="1" customWidth="1"/>
    <col min="518" max="518" width="20" style="1" customWidth="1"/>
    <col min="519" max="519" width="25.140625" style="1" customWidth="1"/>
    <col min="520" max="520" width="4.42578125" style="1" customWidth="1"/>
    <col min="521" max="768" width="11.42578125" style="1"/>
    <col min="769" max="769" width="20.28515625" style="1" customWidth="1"/>
    <col min="770" max="770" width="7.28515625" style="1" customWidth="1"/>
    <col min="771" max="771" width="51.42578125" style="1" customWidth="1"/>
    <col min="772" max="772" width="23.42578125" style="1" customWidth="1"/>
    <col min="773" max="773" width="19.42578125" style="1" customWidth="1"/>
    <col min="774" max="774" width="20" style="1" customWidth="1"/>
    <col min="775" max="775" width="25.140625" style="1" customWidth="1"/>
    <col min="776" max="776" width="4.42578125" style="1" customWidth="1"/>
    <col min="777" max="1024" width="11.42578125" style="1"/>
    <col min="1025" max="1025" width="20.28515625" style="1" customWidth="1"/>
    <col min="1026" max="1026" width="7.28515625" style="1" customWidth="1"/>
    <col min="1027" max="1027" width="51.42578125" style="1" customWidth="1"/>
    <col min="1028" max="1028" width="23.42578125" style="1" customWidth="1"/>
    <col min="1029" max="1029" width="19.42578125" style="1" customWidth="1"/>
    <col min="1030" max="1030" width="20" style="1" customWidth="1"/>
    <col min="1031" max="1031" width="25.140625" style="1" customWidth="1"/>
    <col min="1032" max="1032" width="4.42578125" style="1" customWidth="1"/>
    <col min="1033" max="1280" width="11.42578125" style="1"/>
    <col min="1281" max="1281" width="20.28515625" style="1" customWidth="1"/>
    <col min="1282" max="1282" width="7.28515625" style="1" customWidth="1"/>
    <col min="1283" max="1283" width="51.42578125" style="1" customWidth="1"/>
    <col min="1284" max="1284" width="23.42578125" style="1" customWidth="1"/>
    <col min="1285" max="1285" width="19.42578125" style="1" customWidth="1"/>
    <col min="1286" max="1286" width="20" style="1" customWidth="1"/>
    <col min="1287" max="1287" width="25.140625" style="1" customWidth="1"/>
    <col min="1288" max="1288" width="4.42578125" style="1" customWidth="1"/>
    <col min="1289" max="1536" width="11.42578125" style="1"/>
    <col min="1537" max="1537" width="20.28515625" style="1" customWidth="1"/>
    <col min="1538" max="1538" width="7.28515625" style="1" customWidth="1"/>
    <col min="1539" max="1539" width="51.42578125" style="1" customWidth="1"/>
    <col min="1540" max="1540" width="23.42578125" style="1" customWidth="1"/>
    <col min="1541" max="1541" width="19.42578125" style="1" customWidth="1"/>
    <col min="1542" max="1542" width="20" style="1" customWidth="1"/>
    <col min="1543" max="1543" width="25.140625" style="1" customWidth="1"/>
    <col min="1544" max="1544" width="4.42578125" style="1" customWidth="1"/>
    <col min="1545" max="1792" width="11.42578125" style="1"/>
    <col min="1793" max="1793" width="20.28515625" style="1" customWidth="1"/>
    <col min="1794" max="1794" width="7.28515625" style="1" customWidth="1"/>
    <col min="1795" max="1795" width="51.42578125" style="1" customWidth="1"/>
    <col min="1796" max="1796" width="23.42578125" style="1" customWidth="1"/>
    <col min="1797" max="1797" width="19.42578125" style="1" customWidth="1"/>
    <col min="1798" max="1798" width="20" style="1" customWidth="1"/>
    <col min="1799" max="1799" width="25.140625" style="1" customWidth="1"/>
    <col min="1800" max="1800" width="4.42578125" style="1" customWidth="1"/>
    <col min="1801" max="2048" width="11.42578125" style="1"/>
    <col min="2049" max="2049" width="20.28515625" style="1" customWidth="1"/>
    <col min="2050" max="2050" width="7.28515625" style="1" customWidth="1"/>
    <col min="2051" max="2051" width="51.42578125" style="1" customWidth="1"/>
    <col min="2052" max="2052" width="23.42578125" style="1" customWidth="1"/>
    <col min="2053" max="2053" width="19.42578125" style="1" customWidth="1"/>
    <col min="2054" max="2054" width="20" style="1" customWidth="1"/>
    <col min="2055" max="2055" width="25.140625" style="1" customWidth="1"/>
    <col min="2056" max="2056" width="4.42578125" style="1" customWidth="1"/>
    <col min="2057" max="2304" width="11.42578125" style="1"/>
    <col min="2305" max="2305" width="20.28515625" style="1" customWidth="1"/>
    <col min="2306" max="2306" width="7.28515625" style="1" customWidth="1"/>
    <col min="2307" max="2307" width="51.42578125" style="1" customWidth="1"/>
    <col min="2308" max="2308" width="23.42578125" style="1" customWidth="1"/>
    <col min="2309" max="2309" width="19.42578125" style="1" customWidth="1"/>
    <col min="2310" max="2310" width="20" style="1" customWidth="1"/>
    <col min="2311" max="2311" width="25.140625" style="1" customWidth="1"/>
    <col min="2312" max="2312" width="4.42578125" style="1" customWidth="1"/>
    <col min="2313" max="2560" width="11.42578125" style="1"/>
    <col min="2561" max="2561" width="20.28515625" style="1" customWidth="1"/>
    <col min="2562" max="2562" width="7.28515625" style="1" customWidth="1"/>
    <col min="2563" max="2563" width="51.42578125" style="1" customWidth="1"/>
    <col min="2564" max="2564" width="23.42578125" style="1" customWidth="1"/>
    <col min="2565" max="2565" width="19.42578125" style="1" customWidth="1"/>
    <col min="2566" max="2566" width="20" style="1" customWidth="1"/>
    <col min="2567" max="2567" width="25.140625" style="1" customWidth="1"/>
    <col min="2568" max="2568" width="4.42578125" style="1" customWidth="1"/>
    <col min="2569" max="2816" width="11.42578125" style="1"/>
    <col min="2817" max="2817" width="20.28515625" style="1" customWidth="1"/>
    <col min="2818" max="2818" width="7.28515625" style="1" customWidth="1"/>
    <col min="2819" max="2819" width="51.42578125" style="1" customWidth="1"/>
    <col min="2820" max="2820" width="23.42578125" style="1" customWidth="1"/>
    <col min="2821" max="2821" width="19.42578125" style="1" customWidth="1"/>
    <col min="2822" max="2822" width="20" style="1" customWidth="1"/>
    <col min="2823" max="2823" width="25.140625" style="1" customWidth="1"/>
    <col min="2824" max="2824" width="4.42578125" style="1" customWidth="1"/>
    <col min="2825" max="3072" width="11.42578125" style="1"/>
    <col min="3073" max="3073" width="20.28515625" style="1" customWidth="1"/>
    <col min="3074" max="3074" width="7.28515625" style="1" customWidth="1"/>
    <col min="3075" max="3075" width="51.42578125" style="1" customWidth="1"/>
    <col min="3076" max="3076" width="23.42578125" style="1" customWidth="1"/>
    <col min="3077" max="3077" width="19.42578125" style="1" customWidth="1"/>
    <col min="3078" max="3078" width="20" style="1" customWidth="1"/>
    <col min="3079" max="3079" width="25.140625" style="1" customWidth="1"/>
    <col min="3080" max="3080" width="4.42578125" style="1" customWidth="1"/>
    <col min="3081" max="3328" width="11.42578125" style="1"/>
    <col min="3329" max="3329" width="20.28515625" style="1" customWidth="1"/>
    <col min="3330" max="3330" width="7.28515625" style="1" customWidth="1"/>
    <col min="3331" max="3331" width="51.42578125" style="1" customWidth="1"/>
    <col min="3332" max="3332" width="23.42578125" style="1" customWidth="1"/>
    <col min="3333" max="3333" width="19.42578125" style="1" customWidth="1"/>
    <col min="3334" max="3334" width="20" style="1" customWidth="1"/>
    <col min="3335" max="3335" width="25.140625" style="1" customWidth="1"/>
    <col min="3336" max="3336" width="4.42578125" style="1" customWidth="1"/>
    <col min="3337" max="3584" width="11.42578125" style="1"/>
    <col min="3585" max="3585" width="20.28515625" style="1" customWidth="1"/>
    <col min="3586" max="3586" width="7.28515625" style="1" customWidth="1"/>
    <col min="3587" max="3587" width="51.42578125" style="1" customWidth="1"/>
    <col min="3588" max="3588" width="23.42578125" style="1" customWidth="1"/>
    <col min="3589" max="3589" width="19.42578125" style="1" customWidth="1"/>
    <col min="3590" max="3590" width="20" style="1" customWidth="1"/>
    <col min="3591" max="3591" width="25.140625" style="1" customWidth="1"/>
    <col min="3592" max="3592" width="4.42578125" style="1" customWidth="1"/>
    <col min="3593" max="3840" width="11.42578125" style="1"/>
    <col min="3841" max="3841" width="20.28515625" style="1" customWidth="1"/>
    <col min="3842" max="3842" width="7.28515625" style="1" customWidth="1"/>
    <col min="3843" max="3843" width="51.42578125" style="1" customWidth="1"/>
    <col min="3844" max="3844" width="23.42578125" style="1" customWidth="1"/>
    <col min="3845" max="3845" width="19.42578125" style="1" customWidth="1"/>
    <col min="3846" max="3846" width="20" style="1" customWidth="1"/>
    <col min="3847" max="3847" width="25.140625" style="1" customWidth="1"/>
    <col min="3848" max="3848" width="4.42578125" style="1" customWidth="1"/>
    <col min="3849" max="4096" width="11.42578125" style="1"/>
    <col min="4097" max="4097" width="20.28515625" style="1" customWidth="1"/>
    <col min="4098" max="4098" width="7.28515625" style="1" customWidth="1"/>
    <col min="4099" max="4099" width="51.42578125" style="1" customWidth="1"/>
    <col min="4100" max="4100" width="23.42578125" style="1" customWidth="1"/>
    <col min="4101" max="4101" width="19.42578125" style="1" customWidth="1"/>
    <col min="4102" max="4102" width="20" style="1" customWidth="1"/>
    <col min="4103" max="4103" width="25.140625" style="1" customWidth="1"/>
    <col min="4104" max="4104" width="4.42578125" style="1" customWidth="1"/>
    <col min="4105" max="4352" width="11.42578125" style="1"/>
    <col min="4353" max="4353" width="20.28515625" style="1" customWidth="1"/>
    <col min="4354" max="4354" width="7.28515625" style="1" customWidth="1"/>
    <col min="4355" max="4355" width="51.42578125" style="1" customWidth="1"/>
    <col min="4356" max="4356" width="23.42578125" style="1" customWidth="1"/>
    <col min="4357" max="4357" width="19.42578125" style="1" customWidth="1"/>
    <col min="4358" max="4358" width="20" style="1" customWidth="1"/>
    <col min="4359" max="4359" width="25.140625" style="1" customWidth="1"/>
    <col min="4360" max="4360" width="4.42578125" style="1" customWidth="1"/>
    <col min="4361" max="4608" width="11.42578125" style="1"/>
    <col min="4609" max="4609" width="20.28515625" style="1" customWidth="1"/>
    <col min="4610" max="4610" width="7.28515625" style="1" customWidth="1"/>
    <col min="4611" max="4611" width="51.42578125" style="1" customWidth="1"/>
    <col min="4612" max="4612" width="23.42578125" style="1" customWidth="1"/>
    <col min="4613" max="4613" width="19.42578125" style="1" customWidth="1"/>
    <col min="4614" max="4614" width="20" style="1" customWidth="1"/>
    <col min="4615" max="4615" width="25.140625" style="1" customWidth="1"/>
    <col min="4616" max="4616" width="4.42578125" style="1" customWidth="1"/>
    <col min="4617" max="4864" width="11.42578125" style="1"/>
    <col min="4865" max="4865" width="20.28515625" style="1" customWidth="1"/>
    <col min="4866" max="4866" width="7.28515625" style="1" customWidth="1"/>
    <col min="4867" max="4867" width="51.42578125" style="1" customWidth="1"/>
    <col min="4868" max="4868" width="23.42578125" style="1" customWidth="1"/>
    <col min="4869" max="4869" width="19.42578125" style="1" customWidth="1"/>
    <col min="4870" max="4870" width="20" style="1" customWidth="1"/>
    <col min="4871" max="4871" width="25.140625" style="1" customWidth="1"/>
    <col min="4872" max="4872" width="4.42578125" style="1" customWidth="1"/>
    <col min="4873" max="5120" width="11.42578125" style="1"/>
    <col min="5121" max="5121" width="20.28515625" style="1" customWidth="1"/>
    <col min="5122" max="5122" width="7.28515625" style="1" customWidth="1"/>
    <col min="5123" max="5123" width="51.42578125" style="1" customWidth="1"/>
    <col min="5124" max="5124" width="23.42578125" style="1" customWidth="1"/>
    <col min="5125" max="5125" width="19.42578125" style="1" customWidth="1"/>
    <col min="5126" max="5126" width="20" style="1" customWidth="1"/>
    <col min="5127" max="5127" width="25.140625" style="1" customWidth="1"/>
    <col min="5128" max="5128" width="4.42578125" style="1" customWidth="1"/>
    <col min="5129" max="5376" width="11.42578125" style="1"/>
    <col min="5377" max="5377" width="20.28515625" style="1" customWidth="1"/>
    <col min="5378" max="5378" width="7.28515625" style="1" customWidth="1"/>
    <col min="5379" max="5379" width="51.42578125" style="1" customWidth="1"/>
    <col min="5380" max="5380" width="23.42578125" style="1" customWidth="1"/>
    <col min="5381" max="5381" width="19.42578125" style="1" customWidth="1"/>
    <col min="5382" max="5382" width="20" style="1" customWidth="1"/>
    <col min="5383" max="5383" width="25.140625" style="1" customWidth="1"/>
    <col min="5384" max="5384" width="4.42578125" style="1" customWidth="1"/>
    <col min="5385" max="5632" width="11.42578125" style="1"/>
    <col min="5633" max="5633" width="20.28515625" style="1" customWidth="1"/>
    <col min="5634" max="5634" width="7.28515625" style="1" customWidth="1"/>
    <col min="5635" max="5635" width="51.42578125" style="1" customWidth="1"/>
    <col min="5636" max="5636" width="23.42578125" style="1" customWidth="1"/>
    <col min="5637" max="5637" width="19.42578125" style="1" customWidth="1"/>
    <col min="5638" max="5638" width="20" style="1" customWidth="1"/>
    <col min="5639" max="5639" width="25.140625" style="1" customWidth="1"/>
    <col min="5640" max="5640" width="4.42578125" style="1" customWidth="1"/>
    <col min="5641" max="5888" width="11.42578125" style="1"/>
    <col min="5889" max="5889" width="20.28515625" style="1" customWidth="1"/>
    <col min="5890" max="5890" width="7.28515625" style="1" customWidth="1"/>
    <col min="5891" max="5891" width="51.42578125" style="1" customWidth="1"/>
    <col min="5892" max="5892" width="23.42578125" style="1" customWidth="1"/>
    <col min="5893" max="5893" width="19.42578125" style="1" customWidth="1"/>
    <col min="5894" max="5894" width="20" style="1" customWidth="1"/>
    <col min="5895" max="5895" width="25.140625" style="1" customWidth="1"/>
    <col min="5896" max="5896" width="4.42578125" style="1" customWidth="1"/>
    <col min="5897" max="6144" width="11.42578125" style="1"/>
    <col min="6145" max="6145" width="20.28515625" style="1" customWidth="1"/>
    <col min="6146" max="6146" width="7.28515625" style="1" customWidth="1"/>
    <col min="6147" max="6147" width="51.42578125" style="1" customWidth="1"/>
    <col min="6148" max="6148" width="23.42578125" style="1" customWidth="1"/>
    <col min="6149" max="6149" width="19.42578125" style="1" customWidth="1"/>
    <col min="6150" max="6150" width="20" style="1" customWidth="1"/>
    <col min="6151" max="6151" width="25.140625" style="1" customWidth="1"/>
    <col min="6152" max="6152" width="4.42578125" style="1" customWidth="1"/>
    <col min="6153" max="6400" width="11.42578125" style="1"/>
    <col min="6401" max="6401" width="20.28515625" style="1" customWidth="1"/>
    <col min="6402" max="6402" width="7.28515625" style="1" customWidth="1"/>
    <col min="6403" max="6403" width="51.42578125" style="1" customWidth="1"/>
    <col min="6404" max="6404" width="23.42578125" style="1" customWidth="1"/>
    <col min="6405" max="6405" width="19.42578125" style="1" customWidth="1"/>
    <col min="6406" max="6406" width="20" style="1" customWidth="1"/>
    <col min="6407" max="6407" width="25.140625" style="1" customWidth="1"/>
    <col min="6408" max="6408" width="4.42578125" style="1" customWidth="1"/>
    <col min="6409" max="6656" width="11.42578125" style="1"/>
    <col min="6657" max="6657" width="20.28515625" style="1" customWidth="1"/>
    <col min="6658" max="6658" width="7.28515625" style="1" customWidth="1"/>
    <col min="6659" max="6659" width="51.42578125" style="1" customWidth="1"/>
    <col min="6660" max="6660" width="23.42578125" style="1" customWidth="1"/>
    <col min="6661" max="6661" width="19.42578125" style="1" customWidth="1"/>
    <col min="6662" max="6662" width="20" style="1" customWidth="1"/>
    <col min="6663" max="6663" width="25.140625" style="1" customWidth="1"/>
    <col min="6664" max="6664" width="4.42578125" style="1" customWidth="1"/>
    <col min="6665" max="6912" width="11.42578125" style="1"/>
    <col min="6913" max="6913" width="20.28515625" style="1" customWidth="1"/>
    <col min="6914" max="6914" width="7.28515625" style="1" customWidth="1"/>
    <col min="6915" max="6915" width="51.42578125" style="1" customWidth="1"/>
    <col min="6916" max="6916" width="23.42578125" style="1" customWidth="1"/>
    <col min="6917" max="6917" width="19.42578125" style="1" customWidth="1"/>
    <col min="6918" max="6918" width="20" style="1" customWidth="1"/>
    <col min="6919" max="6919" width="25.140625" style="1" customWidth="1"/>
    <col min="6920" max="6920" width="4.42578125" style="1" customWidth="1"/>
    <col min="6921" max="7168" width="11.42578125" style="1"/>
    <col min="7169" max="7169" width="20.28515625" style="1" customWidth="1"/>
    <col min="7170" max="7170" width="7.28515625" style="1" customWidth="1"/>
    <col min="7171" max="7171" width="51.42578125" style="1" customWidth="1"/>
    <col min="7172" max="7172" width="23.42578125" style="1" customWidth="1"/>
    <col min="7173" max="7173" width="19.42578125" style="1" customWidth="1"/>
    <col min="7174" max="7174" width="20" style="1" customWidth="1"/>
    <col min="7175" max="7175" width="25.140625" style="1" customWidth="1"/>
    <col min="7176" max="7176" width="4.42578125" style="1" customWidth="1"/>
    <col min="7177" max="7424" width="11.42578125" style="1"/>
    <col min="7425" max="7425" width="20.28515625" style="1" customWidth="1"/>
    <col min="7426" max="7426" width="7.28515625" style="1" customWidth="1"/>
    <col min="7427" max="7427" width="51.42578125" style="1" customWidth="1"/>
    <col min="7428" max="7428" width="23.42578125" style="1" customWidth="1"/>
    <col min="7429" max="7429" width="19.42578125" style="1" customWidth="1"/>
    <col min="7430" max="7430" width="20" style="1" customWidth="1"/>
    <col min="7431" max="7431" width="25.140625" style="1" customWidth="1"/>
    <col min="7432" max="7432" width="4.42578125" style="1" customWidth="1"/>
    <col min="7433" max="7680" width="11.42578125" style="1"/>
    <col min="7681" max="7681" width="20.28515625" style="1" customWidth="1"/>
    <col min="7682" max="7682" width="7.28515625" style="1" customWidth="1"/>
    <col min="7683" max="7683" width="51.42578125" style="1" customWidth="1"/>
    <col min="7684" max="7684" width="23.42578125" style="1" customWidth="1"/>
    <col min="7685" max="7685" width="19.42578125" style="1" customWidth="1"/>
    <col min="7686" max="7686" width="20" style="1" customWidth="1"/>
    <col min="7687" max="7687" width="25.140625" style="1" customWidth="1"/>
    <col min="7688" max="7688" width="4.42578125" style="1" customWidth="1"/>
    <col min="7689" max="7936" width="11.42578125" style="1"/>
    <col min="7937" max="7937" width="20.28515625" style="1" customWidth="1"/>
    <col min="7938" max="7938" width="7.28515625" style="1" customWidth="1"/>
    <col min="7939" max="7939" width="51.42578125" style="1" customWidth="1"/>
    <col min="7940" max="7940" width="23.42578125" style="1" customWidth="1"/>
    <col min="7941" max="7941" width="19.42578125" style="1" customWidth="1"/>
    <col min="7942" max="7942" width="20" style="1" customWidth="1"/>
    <col min="7943" max="7943" width="25.140625" style="1" customWidth="1"/>
    <col min="7944" max="7944" width="4.42578125" style="1" customWidth="1"/>
    <col min="7945" max="8192" width="11.42578125" style="1"/>
    <col min="8193" max="8193" width="20.28515625" style="1" customWidth="1"/>
    <col min="8194" max="8194" width="7.28515625" style="1" customWidth="1"/>
    <col min="8195" max="8195" width="51.42578125" style="1" customWidth="1"/>
    <col min="8196" max="8196" width="23.42578125" style="1" customWidth="1"/>
    <col min="8197" max="8197" width="19.42578125" style="1" customWidth="1"/>
    <col min="8198" max="8198" width="20" style="1" customWidth="1"/>
    <col min="8199" max="8199" width="25.140625" style="1" customWidth="1"/>
    <col min="8200" max="8200" width="4.42578125" style="1" customWidth="1"/>
    <col min="8201" max="8448" width="11.42578125" style="1"/>
    <col min="8449" max="8449" width="20.28515625" style="1" customWidth="1"/>
    <col min="8450" max="8450" width="7.28515625" style="1" customWidth="1"/>
    <col min="8451" max="8451" width="51.42578125" style="1" customWidth="1"/>
    <col min="8452" max="8452" width="23.42578125" style="1" customWidth="1"/>
    <col min="8453" max="8453" width="19.42578125" style="1" customWidth="1"/>
    <col min="8454" max="8454" width="20" style="1" customWidth="1"/>
    <col min="8455" max="8455" width="25.140625" style="1" customWidth="1"/>
    <col min="8456" max="8456" width="4.42578125" style="1" customWidth="1"/>
    <col min="8457" max="8704" width="11.42578125" style="1"/>
    <col min="8705" max="8705" width="20.28515625" style="1" customWidth="1"/>
    <col min="8706" max="8706" width="7.28515625" style="1" customWidth="1"/>
    <col min="8707" max="8707" width="51.42578125" style="1" customWidth="1"/>
    <col min="8708" max="8708" width="23.42578125" style="1" customWidth="1"/>
    <col min="8709" max="8709" width="19.42578125" style="1" customWidth="1"/>
    <col min="8710" max="8710" width="20" style="1" customWidth="1"/>
    <col min="8711" max="8711" width="25.140625" style="1" customWidth="1"/>
    <col min="8712" max="8712" width="4.42578125" style="1" customWidth="1"/>
    <col min="8713" max="8960" width="11.42578125" style="1"/>
    <col min="8961" max="8961" width="20.28515625" style="1" customWidth="1"/>
    <col min="8962" max="8962" width="7.28515625" style="1" customWidth="1"/>
    <col min="8963" max="8963" width="51.42578125" style="1" customWidth="1"/>
    <col min="8964" max="8964" width="23.42578125" style="1" customWidth="1"/>
    <col min="8965" max="8965" width="19.42578125" style="1" customWidth="1"/>
    <col min="8966" max="8966" width="20" style="1" customWidth="1"/>
    <col min="8967" max="8967" width="25.140625" style="1" customWidth="1"/>
    <col min="8968" max="8968" width="4.42578125" style="1" customWidth="1"/>
    <col min="8969" max="9216" width="11.42578125" style="1"/>
    <col min="9217" max="9217" width="20.28515625" style="1" customWidth="1"/>
    <col min="9218" max="9218" width="7.28515625" style="1" customWidth="1"/>
    <col min="9219" max="9219" width="51.42578125" style="1" customWidth="1"/>
    <col min="9220" max="9220" width="23.42578125" style="1" customWidth="1"/>
    <col min="9221" max="9221" width="19.42578125" style="1" customWidth="1"/>
    <col min="9222" max="9222" width="20" style="1" customWidth="1"/>
    <col min="9223" max="9223" width="25.140625" style="1" customWidth="1"/>
    <col min="9224" max="9224" width="4.42578125" style="1" customWidth="1"/>
    <col min="9225" max="9472" width="11.42578125" style="1"/>
    <col min="9473" max="9473" width="20.28515625" style="1" customWidth="1"/>
    <col min="9474" max="9474" width="7.28515625" style="1" customWidth="1"/>
    <col min="9475" max="9475" width="51.42578125" style="1" customWidth="1"/>
    <col min="9476" max="9476" width="23.42578125" style="1" customWidth="1"/>
    <col min="9477" max="9477" width="19.42578125" style="1" customWidth="1"/>
    <col min="9478" max="9478" width="20" style="1" customWidth="1"/>
    <col min="9479" max="9479" width="25.140625" style="1" customWidth="1"/>
    <col min="9480" max="9480" width="4.42578125" style="1" customWidth="1"/>
    <col min="9481" max="9728" width="11.42578125" style="1"/>
    <col min="9729" max="9729" width="20.28515625" style="1" customWidth="1"/>
    <col min="9730" max="9730" width="7.28515625" style="1" customWidth="1"/>
    <col min="9731" max="9731" width="51.42578125" style="1" customWidth="1"/>
    <col min="9732" max="9732" width="23.42578125" style="1" customWidth="1"/>
    <col min="9733" max="9733" width="19.42578125" style="1" customWidth="1"/>
    <col min="9734" max="9734" width="20" style="1" customWidth="1"/>
    <col min="9735" max="9735" width="25.140625" style="1" customWidth="1"/>
    <col min="9736" max="9736" width="4.42578125" style="1" customWidth="1"/>
    <col min="9737" max="9984" width="11.42578125" style="1"/>
    <col min="9985" max="9985" width="20.28515625" style="1" customWidth="1"/>
    <col min="9986" max="9986" width="7.28515625" style="1" customWidth="1"/>
    <col min="9987" max="9987" width="51.42578125" style="1" customWidth="1"/>
    <col min="9988" max="9988" width="23.42578125" style="1" customWidth="1"/>
    <col min="9989" max="9989" width="19.42578125" style="1" customWidth="1"/>
    <col min="9990" max="9990" width="20" style="1" customWidth="1"/>
    <col min="9991" max="9991" width="25.140625" style="1" customWidth="1"/>
    <col min="9992" max="9992" width="4.42578125" style="1" customWidth="1"/>
    <col min="9993" max="10240" width="11.42578125" style="1"/>
    <col min="10241" max="10241" width="20.28515625" style="1" customWidth="1"/>
    <col min="10242" max="10242" width="7.28515625" style="1" customWidth="1"/>
    <col min="10243" max="10243" width="51.42578125" style="1" customWidth="1"/>
    <col min="10244" max="10244" width="23.42578125" style="1" customWidth="1"/>
    <col min="10245" max="10245" width="19.42578125" style="1" customWidth="1"/>
    <col min="10246" max="10246" width="20" style="1" customWidth="1"/>
    <col min="10247" max="10247" width="25.140625" style="1" customWidth="1"/>
    <col min="10248" max="10248" width="4.42578125" style="1" customWidth="1"/>
    <col min="10249" max="10496" width="11.42578125" style="1"/>
    <col min="10497" max="10497" width="20.28515625" style="1" customWidth="1"/>
    <col min="10498" max="10498" width="7.28515625" style="1" customWidth="1"/>
    <col min="10499" max="10499" width="51.42578125" style="1" customWidth="1"/>
    <col min="10500" max="10500" width="23.42578125" style="1" customWidth="1"/>
    <col min="10501" max="10501" width="19.42578125" style="1" customWidth="1"/>
    <col min="10502" max="10502" width="20" style="1" customWidth="1"/>
    <col min="10503" max="10503" width="25.140625" style="1" customWidth="1"/>
    <col min="10504" max="10504" width="4.42578125" style="1" customWidth="1"/>
    <col min="10505" max="10752" width="11.42578125" style="1"/>
    <col min="10753" max="10753" width="20.28515625" style="1" customWidth="1"/>
    <col min="10754" max="10754" width="7.28515625" style="1" customWidth="1"/>
    <col min="10755" max="10755" width="51.42578125" style="1" customWidth="1"/>
    <col min="10756" max="10756" width="23.42578125" style="1" customWidth="1"/>
    <col min="10757" max="10757" width="19.42578125" style="1" customWidth="1"/>
    <col min="10758" max="10758" width="20" style="1" customWidth="1"/>
    <col min="10759" max="10759" width="25.140625" style="1" customWidth="1"/>
    <col min="10760" max="10760" width="4.42578125" style="1" customWidth="1"/>
    <col min="10761" max="11008" width="11.42578125" style="1"/>
    <col min="11009" max="11009" width="20.28515625" style="1" customWidth="1"/>
    <col min="11010" max="11010" width="7.28515625" style="1" customWidth="1"/>
    <col min="11011" max="11011" width="51.42578125" style="1" customWidth="1"/>
    <col min="11012" max="11012" width="23.42578125" style="1" customWidth="1"/>
    <col min="11013" max="11013" width="19.42578125" style="1" customWidth="1"/>
    <col min="11014" max="11014" width="20" style="1" customWidth="1"/>
    <col min="11015" max="11015" width="25.140625" style="1" customWidth="1"/>
    <col min="11016" max="11016" width="4.42578125" style="1" customWidth="1"/>
    <col min="11017" max="11264" width="11.42578125" style="1"/>
    <col min="11265" max="11265" width="20.28515625" style="1" customWidth="1"/>
    <col min="11266" max="11266" width="7.28515625" style="1" customWidth="1"/>
    <col min="11267" max="11267" width="51.42578125" style="1" customWidth="1"/>
    <col min="11268" max="11268" width="23.42578125" style="1" customWidth="1"/>
    <col min="11269" max="11269" width="19.42578125" style="1" customWidth="1"/>
    <col min="11270" max="11270" width="20" style="1" customWidth="1"/>
    <col min="11271" max="11271" width="25.140625" style="1" customWidth="1"/>
    <col min="11272" max="11272" width="4.42578125" style="1" customWidth="1"/>
    <col min="11273" max="11520" width="11.42578125" style="1"/>
    <col min="11521" max="11521" width="20.28515625" style="1" customWidth="1"/>
    <col min="11522" max="11522" width="7.28515625" style="1" customWidth="1"/>
    <col min="11523" max="11523" width="51.42578125" style="1" customWidth="1"/>
    <col min="11524" max="11524" width="23.42578125" style="1" customWidth="1"/>
    <col min="11525" max="11525" width="19.42578125" style="1" customWidth="1"/>
    <col min="11526" max="11526" width="20" style="1" customWidth="1"/>
    <col min="11527" max="11527" width="25.140625" style="1" customWidth="1"/>
    <col min="11528" max="11528" width="4.42578125" style="1" customWidth="1"/>
    <col min="11529" max="11776" width="11.42578125" style="1"/>
    <col min="11777" max="11777" width="20.28515625" style="1" customWidth="1"/>
    <col min="11778" max="11778" width="7.28515625" style="1" customWidth="1"/>
    <col min="11779" max="11779" width="51.42578125" style="1" customWidth="1"/>
    <col min="11780" max="11780" width="23.42578125" style="1" customWidth="1"/>
    <col min="11781" max="11781" width="19.42578125" style="1" customWidth="1"/>
    <col min="11782" max="11782" width="20" style="1" customWidth="1"/>
    <col min="11783" max="11783" width="25.140625" style="1" customWidth="1"/>
    <col min="11784" max="11784" width="4.42578125" style="1" customWidth="1"/>
    <col min="11785" max="12032" width="11.42578125" style="1"/>
    <col min="12033" max="12033" width="20.28515625" style="1" customWidth="1"/>
    <col min="12034" max="12034" width="7.28515625" style="1" customWidth="1"/>
    <col min="12035" max="12035" width="51.42578125" style="1" customWidth="1"/>
    <col min="12036" max="12036" width="23.42578125" style="1" customWidth="1"/>
    <col min="12037" max="12037" width="19.42578125" style="1" customWidth="1"/>
    <col min="12038" max="12038" width="20" style="1" customWidth="1"/>
    <col min="12039" max="12039" width="25.140625" style="1" customWidth="1"/>
    <col min="12040" max="12040" width="4.42578125" style="1" customWidth="1"/>
    <col min="12041" max="12288" width="11.42578125" style="1"/>
    <col min="12289" max="12289" width="20.28515625" style="1" customWidth="1"/>
    <col min="12290" max="12290" width="7.28515625" style="1" customWidth="1"/>
    <col min="12291" max="12291" width="51.42578125" style="1" customWidth="1"/>
    <col min="12292" max="12292" width="23.42578125" style="1" customWidth="1"/>
    <col min="12293" max="12293" width="19.42578125" style="1" customWidth="1"/>
    <col min="12294" max="12294" width="20" style="1" customWidth="1"/>
    <col min="12295" max="12295" width="25.140625" style="1" customWidth="1"/>
    <col min="12296" max="12296" width="4.42578125" style="1" customWidth="1"/>
    <col min="12297" max="12544" width="11.42578125" style="1"/>
    <col min="12545" max="12545" width="20.28515625" style="1" customWidth="1"/>
    <col min="12546" max="12546" width="7.28515625" style="1" customWidth="1"/>
    <col min="12547" max="12547" width="51.42578125" style="1" customWidth="1"/>
    <col min="12548" max="12548" width="23.42578125" style="1" customWidth="1"/>
    <col min="12549" max="12549" width="19.42578125" style="1" customWidth="1"/>
    <col min="12550" max="12550" width="20" style="1" customWidth="1"/>
    <col min="12551" max="12551" width="25.140625" style="1" customWidth="1"/>
    <col min="12552" max="12552" width="4.42578125" style="1" customWidth="1"/>
    <col min="12553" max="12800" width="11.42578125" style="1"/>
    <col min="12801" max="12801" width="20.28515625" style="1" customWidth="1"/>
    <col min="12802" max="12802" width="7.28515625" style="1" customWidth="1"/>
    <col min="12803" max="12803" width="51.42578125" style="1" customWidth="1"/>
    <col min="12804" max="12804" width="23.42578125" style="1" customWidth="1"/>
    <col min="12805" max="12805" width="19.42578125" style="1" customWidth="1"/>
    <col min="12806" max="12806" width="20" style="1" customWidth="1"/>
    <col min="12807" max="12807" width="25.140625" style="1" customWidth="1"/>
    <col min="12808" max="12808" width="4.42578125" style="1" customWidth="1"/>
    <col min="12809" max="13056" width="11.42578125" style="1"/>
    <col min="13057" max="13057" width="20.28515625" style="1" customWidth="1"/>
    <col min="13058" max="13058" width="7.28515625" style="1" customWidth="1"/>
    <col min="13059" max="13059" width="51.42578125" style="1" customWidth="1"/>
    <col min="13060" max="13060" width="23.42578125" style="1" customWidth="1"/>
    <col min="13061" max="13061" width="19.42578125" style="1" customWidth="1"/>
    <col min="13062" max="13062" width="20" style="1" customWidth="1"/>
    <col min="13063" max="13063" width="25.140625" style="1" customWidth="1"/>
    <col min="13064" max="13064" width="4.42578125" style="1" customWidth="1"/>
    <col min="13065" max="13312" width="11.42578125" style="1"/>
    <col min="13313" max="13313" width="20.28515625" style="1" customWidth="1"/>
    <col min="13314" max="13314" width="7.28515625" style="1" customWidth="1"/>
    <col min="13315" max="13315" width="51.42578125" style="1" customWidth="1"/>
    <col min="13316" max="13316" width="23.42578125" style="1" customWidth="1"/>
    <col min="13317" max="13317" width="19.42578125" style="1" customWidth="1"/>
    <col min="13318" max="13318" width="20" style="1" customWidth="1"/>
    <col min="13319" max="13319" width="25.140625" style="1" customWidth="1"/>
    <col min="13320" max="13320" width="4.42578125" style="1" customWidth="1"/>
    <col min="13321" max="13568" width="11.42578125" style="1"/>
    <col min="13569" max="13569" width="20.28515625" style="1" customWidth="1"/>
    <col min="13570" max="13570" width="7.28515625" style="1" customWidth="1"/>
    <col min="13571" max="13571" width="51.42578125" style="1" customWidth="1"/>
    <col min="13572" max="13572" width="23.42578125" style="1" customWidth="1"/>
    <col min="13573" max="13573" width="19.42578125" style="1" customWidth="1"/>
    <col min="13574" max="13574" width="20" style="1" customWidth="1"/>
    <col min="13575" max="13575" width="25.140625" style="1" customWidth="1"/>
    <col min="13576" max="13576" width="4.42578125" style="1" customWidth="1"/>
    <col min="13577" max="13824" width="11.42578125" style="1"/>
    <col min="13825" max="13825" width="20.28515625" style="1" customWidth="1"/>
    <col min="13826" max="13826" width="7.28515625" style="1" customWidth="1"/>
    <col min="13827" max="13827" width="51.42578125" style="1" customWidth="1"/>
    <col min="13828" max="13828" width="23.42578125" style="1" customWidth="1"/>
    <col min="13829" max="13829" width="19.42578125" style="1" customWidth="1"/>
    <col min="13830" max="13830" width="20" style="1" customWidth="1"/>
    <col min="13831" max="13831" width="25.140625" style="1" customWidth="1"/>
    <col min="13832" max="13832" width="4.42578125" style="1" customWidth="1"/>
    <col min="13833" max="14080" width="11.42578125" style="1"/>
    <col min="14081" max="14081" width="20.28515625" style="1" customWidth="1"/>
    <col min="14082" max="14082" width="7.28515625" style="1" customWidth="1"/>
    <col min="14083" max="14083" width="51.42578125" style="1" customWidth="1"/>
    <col min="14084" max="14084" width="23.42578125" style="1" customWidth="1"/>
    <col min="14085" max="14085" width="19.42578125" style="1" customWidth="1"/>
    <col min="14086" max="14086" width="20" style="1" customWidth="1"/>
    <col min="14087" max="14087" width="25.140625" style="1" customWidth="1"/>
    <col min="14088" max="14088" width="4.42578125" style="1" customWidth="1"/>
    <col min="14089" max="14336" width="11.42578125" style="1"/>
    <col min="14337" max="14337" width="20.28515625" style="1" customWidth="1"/>
    <col min="14338" max="14338" width="7.28515625" style="1" customWidth="1"/>
    <col min="14339" max="14339" width="51.42578125" style="1" customWidth="1"/>
    <col min="14340" max="14340" width="23.42578125" style="1" customWidth="1"/>
    <col min="14341" max="14341" width="19.42578125" style="1" customWidth="1"/>
    <col min="14342" max="14342" width="20" style="1" customWidth="1"/>
    <col min="14343" max="14343" width="25.140625" style="1" customWidth="1"/>
    <col min="14344" max="14344" width="4.42578125" style="1" customWidth="1"/>
    <col min="14345" max="14592" width="11.42578125" style="1"/>
    <col min="14593" max="14593" width="20.28515625" style="1" customWidth="1"/>
    <col min="14594" max="14594" width="7.28515625" style="1" customWidth="1"/>
    <col min="14595" max="14595" width="51.42578125" style="1" customWidth="1"/>
    <col min="14596" max="14596" width="23.42578125" style="1" customWidth="1"/>
    <col min="14597" max="14597" width="19.42578125" style="1" customWidth="1"/>
    <col min="14598" max="14598" width="20" style="1" customWidth="1"/>
    <col min="14599" max="14599" width="25.140625" style="1" customWidth="1"/>
    <col min="14600" max="14600" width="4.42578125" style="1" customWidth="1"/>
    <col min="14601" max="14848" width="11.42578125" style="1"/>
    <col min="14849" max="14849" width="20.28515625" style="1" customWidth="1"/>
    <col min="14850" max="14850" width="7.28515625" style="1" customWidth="1"/>
    <col min="14851" max="14851" width="51.42578125" style="1" customWidth="1"/>
    <col min="14852" max="14852" width="23.42578125" style="1" customWidth="1"/>
    <col min="14853" max="14853" width="19.42578125" style="1" customWidth="1"/>
    <col min="14854" max="14854" width="20" style="1" customWidth="1"/>
    <col min="14855" max="14855" width="25.140625" style="1" customWidth="1"/>
    <col min="14856" max="14856" width="4.42578125" style="1" customWidth="1"/>
    <col min="14857" max="15104" width="11.42578125" style="1"/>
    <col min="15105" max="15105" width="20.28515625" style="1" customWidth="1"/>
    <col min="15106" max="15106" width="7.28515625" style="1" customWidth="1"/>
    <col min="15107" max="15107" width="51.42578125" style="1" customWidth="1"/>
    <col min="15108" max="15108" width="23.42578125" style="1" customWidth="1"/>
    <col min="15109" max="15109" width="19.42578125" style="1" customWidth="1"/>
    <col min="15110" max="15110" width="20" style="1" customWidth="1"/>
    <col min="15111" max="15111" width="25.140625" style="1" customWidth="1"/>
    <col min="15112" max="15112" width="4.42578125" style="1" customWidth="1"/>
    <col min="15113" max="15360" width="11.42578125" style="1"/>
    <col min="15361" max="15361" width="20.28515625" style="1" customWidth="1"/>
    <col min="15362" max="15362" width="7.28515625" style="1" customWidth="1"/>
    <col min="15363" max="15363" width="51.42578125" style="1" customWidth="1"/>
    <col min="15364" max="15364" width="23.42578125" style="1" customWidth="1"/>
    <col min="15365" max="15365" width="19.42578125" style="1" customWidth="1"/>
    <col min="15366" max="15366" width="20" style="1" customWidth="1"/>
    <col min="15367" max="15367" width="25.140625" style="1" customWidth="1"/>
    <col min="15368" max="15368" width="4.42578125" style="1" customWidth="1"/>
    <col min="15369" max="15616" width="11.42578125" style="1"/>
    <col min="15617" max="15617" width="20.28515625" style="1" customWidth="1"/>
    <col min="15618" max="15618" width="7.28515625" style="1" customWidth="1"/>
    <col min="15619" max="15619" width="51.42578125" style="1" customWidth="1"/>
    <col min="15620" max="15620" width="23.42578125" style="1" customWidth="1"/>
    <col min="15621" max="15621" width="19.42578125" style="1" customWidth="1"/>
    <col min="15622" max="15622" width="20" style="1" customWidth="1"/>
    <col min="15623" max="15623" width="25.140625" style="1" customWidth="1"/>
    <col min="15624" max="15624" width="4.42578125" style="1" customWidth="1"/>
    <col min="15625" max="15872" width="11.42578125" style="1"/>
    <col min="15873" max="15873" width="20.28515625" style="1" customWidth="1"/>
    <col min="15874" max="15874" width="7.28515625" style="1" customWidth="1"/>
    <col min="15875" max="15875" width="51.42578125" style="1" customWidth="1"/>
    <col min="15876" max="15876" width="23.42578125" style="1" customWidth="1"/>
    <col min="15877" max="15877" width="19.42578125" style="1" customWidth="1"/>
    <col min="15878" max="15878" width="20" style="1" customWidth="1"/>
    <col min="15879" max="15879" width="25.140625" style="1" customWidth="1"/>
    <col min="15880" max="15880" width="4.42578125" style="1" customWidth="1"/>
    <col min="15881" max="16128" width="11.42578125" style="1"/>
    <col min="16129" max="16129" width="20.28515625" style="1" customWidth="1"/>
    <col min="16130" max="16130" width="7.28515625" style="1" customWidth="1"/>
    <col min="16131" max="16131" width="51.42578125" style="1" customWidth="1"/>
    <col min="16132" max="16132" width="23.42578125" style="1" customWidth="1"/>
    <col min="16133" max="16133" width="19.42578125" style="1" customWidth="1"/>
    <col min="16134" max="16134" width="20" style="1" customWidth="1"/>
    <col min="16135" max="16135" width="25.140625" style="1" customWidth="1"/>
    <col min="16136" max="16136" width="4.42578125" style="1" customWidth="1"/>
    <col min="16137" max="16384" width="11.42578125" style="1"/>
  </cols>
  <sheetData>
    <row r="1" spans="1:7" x14ac:dyDescent="0.25">
      <c r="A1" s="416" t="s">
        <v>1</v>
      </c>
      <c r="B1" s="417"/>
      <c r="C1" s="417"/>
      <c r="D1" s="417"/>
      <c r="E1" s="417"/>
      <c r="F1" s="417"/>
      <c r="G1" s="418"/>
    </row>
    <row r="2" spans="1:7" x14ac:dyDescent="0.25">
      <c r="A2" s="419" t="s">
        <v>2</v>
      </c>
      <c r="B2" s="420"/>
      <c r="C2" s="420"/>
      <c r="D2" s="420"/>
      <c r="E2" s="420"/>
      <c r="F2" s="420"/>
      <c r="G2" s="421"/>
    </row>
    <row r="3" spans="1:7" x14ac:dyDescent="0.25">
      <c r="A3" s="2"/>
      <c r="G3" s="5"/>
    </row>
    <row r="4" spans="1:7" ht="12.75" customHeight="1" x14ac:dyDescent="0.25">
      <c r="A4" s="6" t="s">
        <v>0</v>
      </c>
      <c r="G4" s="5"/>
    </row>
    <row r="5" spans="1:7" ht="34.5" hidden="1" customHeight="1" x14ac:dyDescent="0.25">
      <c r="A5" s="2"/>
      <c r="G5" s="7"/>
    </row>
    <row r="6" spans="1:7" x14ac:dyDescent="0.25">
      <c r="A6" s="2" t="s">
        <v>3</v>
      </c>
      <c r="C6" s="1" t="s">
        <v>4</v>
      </c>
      <c r="E6" s="4" t="s">
        <v>5</v>
      </c>
      <c r="F6" s="3" t="s">
        <v>227</v>
      </c>
      <c r="G6" s="5" t="s">
        <v>6</v>
      </c>
    </row>
    <row r="7" spans="1:7" ht="5.25" customHeight="1" thickBot="1" x14ac:dyDescent="0.3">
      <c r="A7" s="2"/>
      <c r="D7" s="1"/>
      <c r="E7" s="8"/>
      <c r="F7" s="1"/>
      <c r="G7" s="9"/>
    </row>
    <row r="8" spans="1:7" ht="57.75" customHeight="1" thickBot="1" x14ac:dyDescent="0.3">
      <c r="A8" s="10" t="s">
        <v>7</v>
      </c>
      <c r="B8" s="11"/>
      <c r="C8" s="11" t="s">
        <v>8</v>
      </c>
      <c r="D8" s="12" t="s">
        <v>9</v>
      </c>
      <c r="E8" s="13" t="s">
        <v>10</v>
      </c>
      <c r="F8" s="12" t="s">
        <v>11</v>
      </c>
      <c r="G8" s="14" t="s">
        <v>12</v>
      </c>
    </row>
    <row r="9" spans="1:7" ht="16.5" thickBot="1" x14ac:dyDescent="0.3">
      <c r="A9" s="15" t="s">
        <v>13</v>
      </c>
      <c r="B9" s="16"/>
      <c r="C9" s="17" t="s">
        <v>14</v>
      </c>
      <c r="D9" s="18">
        <f>+D10+D53+D78</f>
        <v>876485924.58999991</v>
      </c>
      <c r="E9" s="19">
        <f>+E10+E53+E78</f>
        <v>0</v>
      </c>
      <c r="F9" s="18">
        <f>+D9-E9</f>
        <v>876485924.58999991</v>
      </c>
      <c r="G9" s="20">
        <f>+G10+G53+G78</f>
        <v>773320908.25999999</v>
      </c>
    </row>
    <row r="10" spans="1:7" ht="15.75" x14ac:dyDescent="0.25">
      <c r="A10" s="21">
        <v>1</v>
      </c>
      <c r="B10" s="22"/>
      <c r="C10" s="22" t="s">
        <v>15</v>
      </c>
      <c r="D10" s="23">
        <f>+D11</f>
        <v>423405755.25999999</v>
      </c>
      <c r="E10" s="24">
        <f>+E11</f>
        <v>0</v>
      </c>
      <c r="F10" s="23">
        <f>+D10-E10</f>
        <v>423405755.25999999</v>
      </c>
      <c r="G10" s="25">
        <f>+G11</f>
        <v>423405755.25999999</v>
      </c>
    </row>
    <row r="11" spans="1:7" ht="15.75" x14ac:dyDescent="0.25">
      <c r="A11" s="26">
        <v>10</v>
      </c>
      <c r="B11" s="27"/>
      <c r="C11" s="27" t="s">
        <v>15</v>
      </c>
      <c r="D11" s="28">
        <f>+D12+D30+D33</f>
        <v>423405755.25999999</v>
      </c>
      <c r="E11" s="54">
        <f>+E12+E30+E33</f>
        <v>0</v>
      </c>
      <c r="F11" s="28">
        <f>+D11-E11</f>
        <v>423405755.25999999</v>
      </c>
      <c r="G11" s="29">
        <f>+G12+G30+G33</f>
        <v>423405755.25999999</v>
      </c>
    </row>
    <row r="12" spans="1:7" ht="18" customHeight="1" x14ac:dyDescent="0.25">
      <c r="A12" s="26">
        <v>101</v>
      </c>
      <c r="B12" s="27"/>
      <c r="C12" s="27" t="s">
        <v>16</v>
      </c>
      <c r="D12" s="28">
        <f>+D13+D17+D20+D27</f>
        <v>127151670</v>
      </c>
      <c r="E12" s="54">
        <f>+E13+E17+E20+E27</f>
        <v>0</v>
      </c>
      <c r="F12" s="28">
        <f>+D12-E12</f>
        <v>127151670</v>
      </c>
      <c r="G12" s="29">
        <f>+G13+G17+G20+G27</f>
        <v>127151670</v>
      </c>
    </row>
    <row r="13" spans="1:7" ht="15.75" x14ac:dyDescent="0.25">
      <c r="A13" s="26">
        <v>1011</v>
      </c>
      <c r="B13" s="27"/>
      <c r="C13" s="27" t="s">
        <v>17</v>
      </c>
      <c r="D13" s="28">
        <f>+D16+D14+D15</f>
        <v>117781094</v>
      </c>
      <c r="E13" s="54">
        <f>+E16+E15+E14</f>
        <v>0</v>
      </c>
      <c r="F13" s="28">
        <f>+D13-E13</f>
        <v>117781094</v>
      </c>
      <c r="G13" s="29">
        <f>+G16+G14+G15</f>
        <v>117781094</v>
      </c>
    </row>
    <row r="14" spans="1:7" ht="15.75" x14ac:dyDescent="0.25">
      <c r="A14" s="26">
        <v>10111</v>
      </c>
      <c r="B14" s="27">
        <v>20</v>
      </c>
      <c r="C14" s="27" t="s">
        <v>18</v>
      </c>
      <c r="D14" s="28">
        <v>117156959</v>
      </c>
      <c r="E14" s="31">
        <v>0</v>
      </c>
      <c r="F14" s="28">
        <f t="shared" ref="F14:F43" si="0">+D14-E14</f>
        <v>117156959</v>
      </c>
      <c r="G14" s="29">
        <v>117156959</v>
      </c>
    </row>
    <row r="15" spans="1:7" ht="15.75" x14ac:dyDescent="0.25">
      <c r="A15" s="26">
        <v>10112</v>
      </c>
      <c r="B15" s="27">
        <v>20</v>
      </c>
      <c r="C15" s="27" t="s">
        <v>19</v>
      </c>
      <c r="D15" s="28">
        <v>586450</v>
      </c>
      <c r="E15" s="31">
        <v>0</v>
      </c>
      <c r="F15" s="28">
        <f t="shared" si="0"/>
        <v>586450</v>
      </c>
      <c r="G15" s="29">
        <v>586450</v>
      </c>
    </row>
    <row r="16" spans="1:7" ht="15.75" x14ac:dyDescent="0.25">
      <c r="A16" s="26">
        <v>10114</v>
      </c>
      <c r="B16" s="27">
        <v>20</v>
      </c>
      <c r="C16" s="27" t="s">
        <v>20</v>
      </c>
      <c r="D16" s="28">
        <v>37685</v>
      </c>
      <c r="E16" s="31">
        <v>0</v>
      </c>
      <c r="F16" s="28">
        <f t="shared" si="0"/>
        <v>37685</v>
      </c>
      <c r="G16" s="29">
        <v>37685</v>
      </c>
    </row>
    <row r="17" spans="1:7" ht="15.75" x14ac:dyDescent="0.25">
      <c r="A17" s="26">
        <v>1014</v>
      </c>
      <c r="B17" s="27"/>
      <c r="C17" s="27" t="s">
        <v>21</v>
      </c>
      <c r="D17" s="28">
        <f>+D18+D19</f>
        <v>1141936</v>
      </c>
      <c r="E17" s="54">
        <f>+E18+E19</f>
        <v>0</v>
      </c>
      <c r="F17" s="28">
        <f>+D17-E17</f>
        <v>1141936</v>
      </c>
      <c r="G17" s="29">
        <f>+G18+G19</f>
        <v>1141936</v>
      </c>
    </row>
    <row r="18" spans="1:7" ht="15.75" x14ac:dyDescent="0.25">
      <c r="A18" s="26">
        <v>10141</v>
      </c>
      <c r="B18" s="27">
        <v>20</v>
      </c>
      <c r="C18" s="27" t="s">
        <v>22</v>
      </c>
      <c r="D18" s="28">
        <v>175655</v>
      </c>
      <c r="E18" s="31">
        <v>0</v>
      </c>
      <c r="F18" s="28">
        <f t="shared" si="0"/>
        <v>175655</v>
      </c>
      <c r="G18" s="29">
        <v>175655</v>
      </c>
    </row>
    <row r="19" spans="1:7" ht="15.75" x14ac:dyDescent="0.25">
      <c r="A19" s="26">
        <v>10142</v>
      </c>
      <c r="B19" s="27">
        <v>20</v>
      </c>
      <c r="C19" s="27" t="s">
        <v>23</v>
      </c>
      <c r="D19" s="28">
        <v>966281</v>
      </c>
      <c r="E19" s="31">
        <v>0</v>
      </c>
      <c r="F19" s="28">
        <f t="shared" si="0"/>
        <v>966281</v>
      </c>
      <c r="G19" s="29">
        <v>966281</v>
      </c>
    </row>
    <row r="20" spans="1:7" ht="14.25" customHeight="1" x14ac:dyDescent="0.25">
      <c r="A20" s="26">
        <v>1015</v>
      </c>
      <c r="B20" s="27"/>
      <c r="C20" s="27" t="s">
        <v>24</v>
      </c>
      <c r="D20" s="28">
        <f>+D21+D22+D23+D24+D25+D26</f>
        <v>8049620</v>
      </c>
      <c r="E20" s="28">
        <f>+E21+E22+E23+E24+E25+E26</f>
        <v>0</v>
      </c>
      <c r="F20" s="28">
        <f>+D20-E20</f>
        <v>8049620</v>
      </c>
      <c r="G20" s="29">
        <f>+G21+G22+G23+G24+G25+G26</f>
        <v>8049620</v>
      </c>
    </row>
    <row r="21" spans="1:7" ht="15.75" x14ac:dyDescent="0.25">
      <c r="A21" s="26">
        <v>10152</v>
      </c>
      <c r="B21" s="27">
        <v>20</v>
      </c>
      <c r="C21" s="27" t="s">
        <v>25</v>
      </c>
      <c r="D21" s="28">
        <v>84593</v>
      </c>
      <c r="E21" s="31">
        <v>0</v>
      </c>
      <c r="F21" s="28">
        <f t="shared" si="0"/>
        <v>84593</v>
      </c>
      <c r="G21" s="29">
        <v>84593</v>
      </c>
    </row>
    <row r="22" spans="1:7" ht="15.75" x14ac:dyDescent="0.25">
      <c r="A22" s="26">
        <v>10155</v>
      </c>
      <c r="B22" s="27">
        <v>20</v>
      </c>
      <c r="C22" s="27" t="s">
        <v>26</v>
      </c>
      <c r="D22" s="28">
        <v>60941</v>
      </c>
      <c r="E22" s="31">
        <v>0</v>
      </c>
      <c r="F22" s="28">
        <f t="shared" si="0"/>
        <v>60941</v>
      </c>
      <c r="G22" s="29">
        <v>60941</v>
      </c>
    </row>
    <row r="23" spans="1:7" ht="15.75" x14ac:dyDescent="0.25">
      <c r="A23" s="26">
        <v>101512</v>
      </c>
      <c r="B23" s="27">
        <v>20</v>
      </c>
      <c r="C23" s="27" t="s">
        <v>27</v>
      </c>
      <c r="D23" s="28">
        <v>644</v>
      </c>
      <c r="E23" s="31">
        <v>0</v>
      </c>
      <c r="F23" s="28">
        <f t="shared" si="0"/>
        <v>644</v>
      </c>
      <c r="G23" s="29">
        <v>644</v>
      </c>
    </row>
    <row r="24" spans="1:7" ht="15.75" x14ac:dyDescent="0.25">
      <c r="A24" s="26">
        <v>101515</v>
      </c>
      <c r="B24" s="27">
        <v>20</v>
      </c>
      <c r="C24" s="27" t="s">
        <v>28</v>
      </c>
      <c r="D24" s="28">
        <v>514122</v>
      </c>
      <c r="E24" s="31">
        <v>0</v>
      </c>
      <c r="F24" s="28">
        <f t="shared" si="0"/>
        <v>514122</v>
      </c>
      <c r="G24" s="29">
        <v>514122</v>
      </c>
    </row>
    <row r="25" spans="1:7" ht="15.75" x14ac:dyDescent="0.25">
      <c r="A25" s="26">
        <v>101516</v>
      </c>
      <c r="B25" s="27">
        <v>20</v>
      </c>
      <c r="C25" s="27" t="s">
        <v>29</v>
      </c>
      <c r="D25" s="28">
        <v>7264587</v>
      </c>
      <c r="E25" s="31">
        <v>0</v>
      </c>
      <c r="F25" s="28">
        <f t="shared" si="0"/>
        <v>7264587</v>
      </c>
      <c r="G25" s="29">
        <v>7264587</v>
      </c>
    </row>
    <row r="26" spans="1:7" ht="15.75" x14ac:dyDescent="0.25">
      <c r="A26" s="26">
        <v>101592</v>
      </c>
      <c r="B26" s="27">
        <v>20</v>
      </c>
      <c r="C26" s="27" t="s">
        <v>30</v>
      </c>
      <c r="D26" s="28">
        <v>124733</v>
      </c>
      <c r="E26" s="31">
        <v>0</v>
      </c>
      <c r="F26" s="28">
        <f t="shared" si="0"/>
        <v>124733</v>
      </c>
      <c r="G26" s="29">
        <v>124733</v>
      </c>
    </row>
    <row r="27" spans="1:7" ht="30.75" customHeight="1" x14ac:dyDescent="0.25">
      <c r="A27" s="26">
        <v>1019</v>
      </c>
      <c r="B27" s="27"/>
      <c r="C27" s="30" t="s">
        <v>31</v>
      </c>
      <c r="D27" s="28">
        <f>+D29+D28</f>
        <v>179020</v>
      </c>
      <c r="E27" s="28">
        <f>+E29+E28</f>
        <v>0</v>
      </c>
      <c r="F27" s="28">
        <f>+D27-E27</f>
        <v>179020</v>
      </c>
      <c r="G27" s="29">
        <f>+G29+G28</f>
        <v>179020</v>
      </c>
    </row>
    <row r="28" spans="1:7" ht="24.75" customHeight="1" x14ac:dyDescent="0.25">
      <c r="A28" s="26">
        <v>10191</v>
      </c>
      <c r="B28" s="27">
        <v>20</v>
      </c>
      <c r="C28" s="27" t="s">
        <v>32</v>
      </c>
      <c r="D28" s="28">
        <v>47487</v>
      </c>
      <c r="E28" s="31">
        <v>0</v>
      </c>
      <c r="F28" s="28">
        <f>+D28-E28</f>
        <v>47487</v>
      </c>
      <c r="G28" s="29">
        <v>47487</v>
      </c>
    </row>
    <row r="29" spans="1:7" ht="15.75" x14ac:dyDescent="0.25">
      <c r="A29" s="26">
        <v>10193</v>
      </c>
      <c r="B29" s="27">
        <v>20</v>
      </c>
      <c r="C29" s="27" t="s">
        <v>33</v>
      </c>
      <c r="D29" s="28">
        <v>131533</v>
      </c>
      <c r="E29" s="31">
        <v>0</v>
      </c>
      <c r="F29" s="28">
        <f t="shared" si="0"/>
        <v>131533</v>
      </c>
      <c r="G29" s="29">
        <v>131533</v>
      </c>
    </row>
    <row r="30" spans="1:7" ht="15.75" x14ac:dyDescent="0.25">
      <c r="A30" s="26">
        <v>102</v>
      </c>
      <c r="B30" s="27"/>
      <c r="C30" s="27" t="s">
        <v>34</v>
      </c>
      <c r="D30" s="28">
        <f>+D31+D32</f>
        <v>292434774.25999999</v>
      </c>
      <c r="E30" s="54">
        <f>+E31+E32</f>
        <v>0</v>
      </c>
      <c r="F30" s="28">
        <f>+D30-E30</f>
        <v>292434774.25999999</v>
      </c>
      <c r="G30" s="29">
        <f>+G31+G32</f>
        <v>292434774.25999999</v>
      </c>
    </row>
    <row r="31" spans="1:7" ht="15.75" x14ac:dyDescent="0.25">
      <c r="A31" s="26">
        <v>10212</v>
      </c>
      <c r="B31" s="27">
        <v>20</v>
      </c>
      <c r="C31" s="27" t="s">
        <v>35</v>
      </c>
      <c r="D31" s="28">
        <v>7796698</v>
      </c>
      <c r="E31" s="31">
        <v>0</v>
      </c>
      <c r="F31" s="28">
        <v>7796698</v>
      </c>
      <c r="G31" s="29">
        <v>7796698</v>
      </c>
    </row>
    <row r="32" spans="1:7" ht="15.75" x14ac:dyDescent="0.25">
      <c r="A32" s="26">
        <v>10214</v>
      </c>
      <c r="B32" s="27">
        <v>20</v>
      </c>
      <c r="C32" s="27" t="s">
        <v>36</v>
      </c>
      <c r="D32" s="28">
        <v>284638076.25999999</v>
      </c>
      <c r="E32" s="31">
        <v>0</v>
      </c>
      <c r="F32" s="28">
        <f t="shared" si="0"/>
        <v>284638076.25999999</v>
      </c>
      <c r="G32" s="29">
        <v>284638076.25999999</v>
      </c>
    </row>
    <row r="33" spans="1:7" ht="31.5" x14ac:dyDescent="0.25">
      <c r="A33" s="26">
        <v>105</v>
      </c>
      <c r="B33" s="27"/>
      <c r="C33" s="30" t="s">
        <v>37</v>
      </c>
      <c r="D33" s="28">
        <f>+D34+D38+D42+D43</f>
        <v>3819311</v>
      </c>
      <c r="E33" s="28">
        <f>+E34+E38+E42+E43</f>
        <v>0</v>
      </c>
      <c r="F33" s="28">
        <f t="shared" si="0"/>
        <v>3819311</v>
      </c>
      <c r="G33" s="29">
        <f>+G34+G38+G42+G43</f>
        <v>3819311</v>
      </c>
    </row>
    <row r="34" spans="1:7" ht="15.75" x14ac:dyDescent="0.25">
      <c r="A34" s="26">
        <v>1051</v>
      </c>
      <c r="B34" s="27"/>
      <c r="C34" s="30" t="s">
        <v>38</v>
      </c>
      <c r="D34" s="28">
        <f>+D35+D36+D37</f>
        <v>1567861</v>
      </c>
      <c r="E34" s="28">
        <f>+E35+E36+E37</f>
        <v>0</v>
      </c>
      <c r="F34" s="28">
        <f t="shared" si="0"/>
        <v>1567861</v>
      </c>
      <c r="G34" s="29">
        <f>+G35+G36+G37</f>
        <v>1567861</v>
      </c>
    </row>
    <row r="35" spans="1:7" ht="15.75" x14ac:dyDescent="0.25">
      <c r="A35" s="26">
        <v>10511</v>
      </c>
      <c r="B35" s="27">
        <v>20</v>
      </c>
      <c r="C35" s="27" t="s">
        <v>39</v>
      </c>
      <c r="D35" s="28">
        <v>335846</v>
      </c>
      <c r="E35" s="31">
        <v>0</v>
      </c>
      <c r="F35" s="28">
        <f t="shared" si="0"/>
        <v>335846</v>
      </c>
      <c r="G35" s="29">
        <v>335846</v>
      </c>
    </row>
    <row r="36" spans="1:7" ht="15.75" x14ac:dyDescent="0.25">
      <c r="A36" s="26">
        <v>10513</v>
      </c>
      <c r="B36" s="27">
        <v>20</v>
      </c>
      <c r="C36" s="27" t="s">
        <v>40</v>
      </c>
      <c r="D36" s="28">
        <v>554525</v>
      </c>
      <c r="E36" s="31">
        <v>0</v>
      </c>
      <c r="F36" s="28">
        <f t="shared" si="0"/>
        <v>554525</v>
      </c>
      <c r="G36" s="29">
        <v>554525</v>
      </c>
    </row>
    <row r="37" spans="1:7" ht="15.75" x14ac:dyDescent="0.25">
      <c r="A37" s="26">
        <v>10514</v>
      </c>
      <c r="B37" s="27">
        <v>20</v>
      </c>
      <c r="C37" s="27" t="s">
        <v>41</v>
      </c>
      <c r="D37" s="28">
        <v>677490</v>
      </c>
      <c r="E37" s="31">
        <v>0</v>
      </c>
      <c r="F37" s="28">
        <f t="shared" si="0"/>
        <v>677490</v>
      </c>
      <c r="G37" s="29">
        <v>677490</v>
      </c>
    </row>
    <row r="38" spans="1:7" ht="15.75" x14ac:dyDescent="0.25">
      <c r="A38" s="26">
        <v>1052</v>
      </c>
      <c r="B38" s="27"/>
      <c r="C38" s="30" t="s">
        <v>42</v>
      </c>
      <c r="D38" s="28">
        <f>+D39+D40+D41</f>
        <v>1831641</v>
      </c>
      <c r="E38" s="28">
        <f>+E39+E40+E41</f>
        <v>0</v>
      </c>
      <c r="F38" s="28">
        <f t="shared" si="0"/>
        <v>1831641</v>
      </c>
      <c r="G38" s="29">
        <f>+G39+G40+G41</f>
        <v>1831641</v>
      </c>
    </row>
    <row r="39" spans="1:7" ht="15.75" x14ac:dyDescent="0.25">
      <c r="A39" s="26">
        <v>10522</v>
      </c>
      <c r="B39" s="27">
        <v>20</v>
      </c>
      <c r="C39" s="27" t="s">
        <v>43</v>
      </c>
      <c r="D39" s="28">
        <v>1395713</v>
      </c>
      <c r="E39" s="31">
        <v>0</v>
      </c>
      <c r="F39" s="28">
        <f t="shared" si="0"/>
        <v>1395713</v>
      </c>
      <c r="G39" s="29">
        <v>1395713</v>
      </c>
    </row>
    <row r="40" spans="1:7" ht="15.75" x14ac:dyDescent="0.25">
      <c r="A40" s="26">
        <v>10523</v>
      </c>
      <c r="B40" s="27">
        <v>20</v>
      </c>
      <c r="C40" s="27" t="s">
        <v>44</v>
      </c>
      <c r="D40" s="28">
        <v>397273</v>
      </c>
      <c r="E40" s="31">
        <v>0</v>
      </c>
      <c r="F40" s="28">
        <f t="shared" si="0"/>
        <v>397273</v>
      </c>
      <c r="G40" s="29">
        <v>397273</v>
      </c>
    </row>
    <row r="41" spans="1:7" ht="48" customHeight="1" x14ac:dyDescent="0.25">
      <c r="A41" s="26">
        <v>10527</v>
      </c>
      <c r="B41" s="27">
        <v>20</v>
      </c>
      <c r="C41" s="30" t="s">
        <v>45</v>
      </c>
      <c r="D41" s="28">
        <v>38655</v>
      </c>
      <c r="E41" s="31">
        <v>0</v>
      </c>
      <c r="F41" s="28">
        <f t="shared" si="0"/>
        <v>38655</v>
      </c>
      <c r="G41" s="29">
        <v>38655</v>
      </c>
    </row>
    <row r="42" spans="1:7" ht="15.75" x14ac:dyDescent="0.25">
      <c r="A42" s="26">
        <v>1056</v>
      </c>
      <c r="B42" s="27">
        <v>20</v>
      </c>
      <c r="C42" s="27" t="s">
        <v>46</v>
      </c>
      <c r="D42" s="28">
        <v>251884</v>
      </c>
      <c r="E42" s="31"/>
      <c r="F42" s="28">
        <f t="shared" si="0"/>
        <v>251884</v>
      </c>
      <c r="G42" s="29">
        <v>251884</v>
      </c>
    </row>
    <row r="43" spans="1:7" ht="16.5" thickBot="1" x14ac:dyDescent="0.3">
      <c r="A43" s="32">
        <v>1057</v>
      </c>
      <c r="B43" s="33">
        <v>20</v>
      </c>
      <c r="C43" s="33" t="s">
        <v>47</v>
      </c>
      <c r="D43" s="34">
        <v>167925</v>
      </c>
      <c r="E43" s="35">
        <f>+E54</f>
        <v>0</v>
      </c>
      <c r="F43" s="36">
        <f t="shared" si="0"/>
        <v>167925</v>
      </c>
      <c r="G43" s="37">
        <v>167925</v>
      </c>
    </row>
    <row r="44" spans="1:7" ht="16.5" thickBot="1" x14ac:dyDescent="0.3">
      <c r="A44" s="38"/>
      <c r="B44" s="39"/>
      <c r="C44" s="39"/>
      <c r="D44" s="40"/>
      <c r="E44" s="41"/>
      <c r="F44" s="42"/>
      <c r="G44" s="40"/>
    </row>
    <row r="45" spans="1:7" x14ac:dyDescent="0.25">
      <c r="A45" s="416"/>
      <c r="B45" s="417"/>
      <c r="C45" s="417"/>
      <c r="D45" s="417"/>
      <c r="E45" s="417"/>
      <c r="F45" s="417"/>
      <c r="G45" s="418"/>
    </row>
    <row r="46" spans="1:7" x14ac:dyDescent="0.25">
      <c r="A46" s="419" t="s">
        <v>1</v>
      </c>
      <c r="B46" s="420"/>
      <c r="C46" s="420"/>
      <c r="D46" s="420"/>
      <c r="E46" s="420"/>
      <c r="F46" s="420"/>
      <c r="G46" s="421"/>
    </row>
    <row r="47" spans="1:7" x14ac:dyDescent="0.25">
      <c r="A47" s="419" t="s">
        <v>2</v>
      </c>
      <c r="B47" s="420"/>
      <c r="C47" s="420"/>
      <c r="D47" s="420"/>
      <c r="E47" s="420"/>
      <c r="F47" s="420"/>
      <c r="G47" s="421"/>
    </row>
    <row r="48" spans="1:7" x14ac:dyDescent="0.25">
      <c r="A48" s="6" t="s">
        <v>0</v>
      </c>
      <c r="G48" s="5"/>
    </row>
    <row r="49" spans="1:7" ht="6" customHeight="1" x14ac:dyDescent="0.25">
      <c r="A49" s="2"/>
      <c r="G49" s="7"/>
    </row>
    <row r="50" spans="1:7" x14ac:dyDescent="0.25">
      <c r="A50" s="2" t="s">
        <v>3</v>
      </c>
      <c r="C50" s="1" t="s">
        <v>4</v>
      </c>
      <c r="E50" s="4" t="s">
        <v>5</v>
      </c>
      <c r="F50" s="3" t="str">
        <f>F6</f>
        <v>ABRIL</v>
      </c>
      <c r="G50" s="5" t="str">
        <f>G6</f>
        <v>VIGENCIA FISCAL: 2017</v>
      </c>
    </row>
    <row r="51" spans="1:7" ht="5.25" customHeight="1" thickBot="1" x14ac:dyDescent="0.3">
      <c r="A51" s="2"/>
      <c r="G51" s="5"/>
    </row>
    <row r="52" spans="1:7" ht="57.75" customHeight="1" thickBot="1" x14ac:dyDescent="0.3">
      <c r="A52" s="43" t="s">
        <v>7</v>
      </c>
      <c r="B52" s="44"/>
      <c r="C52" s="44" t="s">
        <v>8</v>
      </c>
      <c r="D52" s="45" t="s">
        <v>9</v>
      </c>
      <c r="E52" s="46" t="s">
        <v>10</v>
      </c>
      <c r="F52" s="45" t="s">
        <v>11</v>
      </c>
      <c r="G52" s="47" t="s">
        <v>12</v>
      </c>
    </row>
    <row r="53" spans="1:7" ht="17.25" customHeight="1" x14ac:dyDescent="0.25">
      <c r="A53" s="48">
        <v>2</v>
      </c>
      <c r="B53" s="49"/>
      <c r="C53" s="49" t="s">
        <v>48</v>
      </c>
      <c r="D53" s="50">
        <f>+D54</f>
        <v>320489850.32999998</v>
      </c>
      <c r="E53" s="51">
        <f>+E54</f>
        <v>0</v>
      </c>
      <c r="F53" s="52">
        <f>+D53-E53</f>
        <v>320489850.32999998</v>
      </c>
      <c r="G53" s="53">
        <f>+G54</f>
        <v>300656229</v>
      </c>
    </row>
    <row r="54" spans="1:7" ht="15.75" x14ac:dyDescent="0.25">
      <c r="A54" s="26">
        <v>20</v>
      </c>
      <c r="B54" s="27"/>
      <c r="C54" s="27" t="s">
        <v>48</v>
      </c>
      <c r="D54" s="28">
        <f>+D55</f>
        <v>320489850.32999998</v>
      </c>
      <c r="E54" s="54">
        <f>+E55</f>
        <v>0</v>
      </c>
      <c r="F54" s="28">
        <f t="shared" ref="F54:F76" si="1">+D54-E54</f>
        <v>320489850.32999998</v>
      </c>
      <c r="G54" s="29">
        <f>+G55</f>
        <v>300656229</v>
      </c>
    </row>
    <row r="55" spans="1:7" ht="15.75" x14ac:dyDescent="0.25">
      <c r="A55" s="26">
        <v>204</v>
      </c>
      <c r="B55" s="27"/>
      <c r="C55" s="27" t="s">
        <v>49</v>
      </c>
      <c r="D55" s="28">
        <f>+D56+D58+D64+D67+D69+D71+D73+D74+D76</f>
        <v>320489850.32999998</v>
      </c>
      <c r="E55" s="28">
        <f>+E56+E58+E64+E67+E69+E71+E76+E73+E74</f>
        <v>0</v>
      </c>
      <c r="F55" s="28">
        <f t="shared" si="1"/>
        <v>320489850.32999998</v>
      </c>
      <c r="G55" s="29">
        <f>+G56+G58+G64+G67+G69+G71+G76+G73+G74</f>
        <v>300656229</v>
      </c>
    </row>
    <row r="56" spans="1:7" ht="15.75" x14ac:dyDescent="0.25">
      <c r="A56" s="26">
        <v>2044</v>
      </c>
      <c r="B56" s="27"/>
      <c r="C56" s="27" t="s">
        <v>50</v>
      </c>
      <c r="D56" s="28">
        <f>+D57</f>
        <v>17631516</v>
      </c>
      <c r="E56" s="54">
        <f>+E57</f>
        <v>0</v>
      </c>
      <c r="F56" s="28">
        <f t="shared" si="1"/>
        <v>17631516</v>
      </c>
      <c r="G56" s="29">
        <f>+G57</f>
        <v>17631516</v>
      </c>
    </row>
    <row r="57" spans="1:7" ht="21" customHeight="1" x14ac:dyDescent="0.25">
      <c r="A57" s="26">
        <v>20441</v>
      </c>
      <c r="B57" s="27">
        <v>20</v>
      </c>
      <c r="C57" s="27" t="s">
        <v>51</v>
      </c>
      <c r="D57" s="28">
        <v>17631516</v>
      </c>
      <c r="E57" s="31">
        <v>0</v>
      </c>
      <c r="F57" s="28">
        <f t="shared" si="1"/>
        <v>17631516</v>
      </c>
      <c r="G57" s="29">
        <v>17631516</v>
      </c>
    </row>
    <row r="58" spans="1:7" ht="15.75" x14ac:dyDescent="0.25">
      <c r="A58" s="26">
        <v>2045</v>
      </c>
      <c r="B58" s="27"/>
      <c r="C58" s="27" t="s">
        <v>52</v>
      </c>
      <c r="D58" s="28">
        <f>+D59+D60+D61+D62+D63</f>
        <v>60194657</v>
      </c>
      <c r="E58" s="28">
        <f>+E59+E60+E61+E62+E63</f>
        <v>0</v>
      </c>
      <c r="F58" s="28">
        <f t="shared" si="1"/>
        <v>60194657</v>
      </c>
      <c r="G58" s="29">
        <f>+G59+G60+G61+G62+G63</f>
        <v>60194657</v>
      </c>
    </row>
    <row r="59" spans="1:7" ht="18.75" customHeight="1" x14ac:dyDescent="0.25">
      <c r="A59" s="26">
        <v>20451</v>
      </c>
      <c r="B59" s="27">
        <v>20</v>
      </c>
      <c r="C59" s="27" t="s">
        <v>53</v>
      </c>
      <c r="D59" s="28">
        <v>5000000</v>
      </c>
      <c r="E59" s="31">
        <v>0</v>
      </c>
      <c r="F59" s="28">
        <f t="shared" si="1"/>
        <v>5000000</v>
      </c>
      <c r="G59" s="29">
        <v>5000000</v>
      </c>
    </row>
    <row r="60" spans="1:7" s="57" customFormat="1" ht="31.5" customHeight="1" x14ac:dyDescent="0.25">
      <c r="A60" s="55">
        <v>20452</v>
      </c>
      <c r="B60" s="30">
        <v>20</v>
      </c>
      <c r="C60" s="30" t="s">
        <v>54</v>
      </c>
      <c r="D60" s="56">
        <v>10500000</v>
      </c>
      <c r="E60" s="81">
        <v>0</v>
      </c>
      <c r="F60" s="56">
        <f t="shared" si="1"/>
        <v>10500000</v>
      </c>
      <c r="G60" s="79">
        <v>10500000</v>
      </c>
    </row>
    <row r="61" spans="1:7" s="57" customFormat="1" ht="34.5" customHeight="1" x14ac:dyDescent="0.25">
      <c r="A61" s="55">
        <v>20456</v>
      </c>
      <c r="B61" s="30">
        <v>20</v>
      </c>
      <c r="C61" s="30" t="s">
        <v>55</v>
      </c>
      <c r="D61" s="56">
        <v>4999995</v>
      </c>
      <c r="E61" s="81">
        <v>0</v>
      </c>
      <c r="F61" s="56">
        <f t="shared" si="1"/>
        <v>4999995</v>
      </c>
      <c r="G61" s="79">
        <v>4999995</v>
      </c>
    </row>
    <row r="62" spans="1:7" ht="18.75" customHeight="1" x14ac:dyDescent="0.25">
      <c r="A62" s="26">
        <v>204510</v>
      </c>
      <c r="B62" s="27">
        <v>20</v>
      </c>
      <c r="C62" s="27" t="s">
        <v>56</v>
      </c>
      <c r="D62" s="28">
        <v>31694662</v>
      </c>
      <c r="E62" s="31">
        <v>0</v>
      </c>
      <c r="F62" s="28">
        <f t="shared" si="1"/>
        <v>31694662</v>
      </c>
      <c r="G62" s="29">
        <v>31694662</v>
      </c>
    </row>
    <row r="63" spans="1:7" ht="18.75" customHeight="1" x14ac:dyDescent="0.25">
      <c r="A63" s="26">
        <v>204513</v>
      </c>
      <c r="B63" s="27">
        <v>20</v>
      </c>
      <c r="C63" s="27" t="s">
        <v>57</v>
      </c>
      <c r="D63" s="28">
        <v>8000000</v>
      </c>
      <c r="E63" s="31">
        <v>0</v>
      </c>
      <c r="F63" s="28">
        <f t="shared" si="1"/>
        <v>8000000</v>
      </c>
      <c r="G63" s="29">
        <v>8000000</v>
      </c>
    </row>
    <row r="64" spans="1:7" ht="18" customHeight="1" x14ac:dyDescent="0.25">
      <c r="A64" s="26">
        <v>2046</v>
      </c>
      <c r="B64" s="27"/>
      <c r="C64" s="27" t="s">
        <v>58</v>
      </c>
      <c r="D64" s="28">
        <f>+D65+D66</f>
        <v>16855354</v>
      </c>
      <c r="E64" s="54">
        <f>+E65+E66</f>
        <v>0</v>
      </c>
      <c r="F64" s="28">
        <f t="shared" si="1"/>
        <v>16855354</v>
      </c>
      <c r="G64" s="29">
        <f>+G65+G66</f>
        <v>16855354</v>
      </c>
    </row>
    <row r="65" spans="1:7" ht="18" customHeight="1" x14ac:dyDescent="0.25">
      <c r="A65" s="26">
        <v>20462</v>
      </c>
      <c r="B65" s="27">
        <v>20</v>
      </c>
      <c r="C65" s="27" t="s">
        <v>59</v>
      </c>
      <c r="D65" s="28">
        <v>4220000</v>
      </c>
      <c r="E65" s="31">
        <v>0</v>
      </c>
      <c r="F65" s="28">
        <f t="shared" si="1"/>
        <v>4220000</v>
      </c>
      <c r="G65" s="29">
        <v>4220000</v>
      </c>
    </row>
    <row r="66" spans="1:7" ht="18" customHeight="1" x14ac:dyDescent="0.25">
      <c r="A66" s="26">
        <v>20465</v>
      </c>
      <c r="B66" s="27">
        <v>20</v>
      </c>
      <c r="C66" s="27" t="s">
        <v>60</v>
      </c>
      <c r="D66" s="28">
        <v>12635354</v>
      </c>
      <c r="E66" s="31">
        <v>0</v>
      </c>
      <c r="F66" s="28">
        <f t="shared" si="1"/>
        <v>12635354</v>
      </c>
      <c r="G66" s="29">
        <v>12635354</v>
      </c>
    </row>
    <row r="67" spans="1:7" ht="18" customHeight="1" x14ac:dyDescent="0.25">
      <c r="A67" s="26">
        <v>2047</v>
      </c>
      <c r="B67" s="27"/>
      <c r="C67" s="27" t="s">
        <v>61</v>
      </c>
      <c r="D67" s="28">
        <f>+D68</f>
        <v>35889007</v>
      </c>
      <c r="E67" s="54">
        <f>+E68</f>
        <v>0</v>
      </c>
      <c r="F67" s="28">
        <f t="shared" si="1"/>
        <v>35889007</v>
      </c>
      <c r="G67" s="29">
        <f>+G68</f>
        <v>35889007</v>
      </c>
    </row>
    <row r="68" spans="1:7" ht="18" customHeight="1" x14ac:dyDescent="0.25">
      <c r="A68" s="26">
        <v>20476</v>
      </c>
      <c r="B68" s="27">
        <v>20</v>
      </c>
      <c r="C68" s="27" t="s">
        <v>62</v>
      </c>
      <c r="D68" s="28">
        <v>35889007</v>
      </c>
      <c r="E68" s="31">
        <v>0</v>
      </c>
      <c r="F68" s="28">
        <f t="shared" si="1"/>
        <v>35889007</v>
      </c>
      <c r="G68" s="29">
        <v>35889007</v>
      </c>
    </row>
    <row r="69" spans="1:7" ht="18" customHeight="1" x14ac:dyDescent="0.25">
      <c r="A69" s="26">
        <v>2048</v>
      </c>
      <c r="B69" s="27"/>
      <c r="C69" s="27" t="s">
        <v>63</v>
      </c>
      <c r="D69" s="28">
        <f>+D70</f>
        <v>4617733</v>
      </c>
      <c r="E69" s="28">
        <f>+E70</f>
        <v>0</v>
      </c>
      <c r="F69" s="28">
        <f t="shared" si="1"/>
        <v>4617733</v>
      </c>
      <c r="G69" s="29">
        <f>+G70</f>
        <v>4617733</v>
      </c>
    </row>
    <row r="70" spans="1:7" ht="18" customHeight="1" x14ac:dyDescent="0.25">
      <c r="A70" s="26">
        <v>20486</v>
      </c>
      <c r="B70" s="27">
        <v>20</v>
      </c>
      <c r="C70" s="27" t="s">
        <v>64</v>
      </c>
      <c r="D70" s="28">
        <v>4617733</v>
      </c>
      <c r="E70" s="31">
        <v>0</v>
      </c>
      <c r="F70" s="28">
        <f t="shared" si="1"/>
        <v>4617733</v>
      </c>
      <c r="G70" s="29">
        <v>4617733</v>
      </c>
    </row>
    <row r="71" spans="1:7" ht="15.75" x14ac:dyDescent="0.25">
      <c r="A71" s="26">
        <v>2049</v>
      </c>
      <c r="B71" s="27"/>
      <c r="C71" s="27" t="s">
        <v>65</v>
      </c>
      <c r="D71" s="28">
        <f>+D72</f>
        <v>56234082</v>
      </c>
      <c r="E71" s="54">
        <f>+E72</f>
        <v>0</v>
      </c>
      <c r="F71" s="28">
        <f t="shared" si="1"/>
        <v>56234082</v>
      </c>
      <c r="G71" s="29">
        <f>+G72</f>
        <v>56234082</v>
      </c>
    </row>
    <row r="72" spans="1:7" ht="22.5" customHeight="1" x14ac:dyDescent="0.25">
      <c r="A72" s="26">
        <v>20495</v>
      </c>
      <c r="B72" s="27">
        <v>20</v>
      </c>
      <c r="C72" s="27" t="s">
        <v>66</v>
      </c>
      <c r="D72" s="28">
        <v>56234082</v>
      </c>
      <c r="E72" s="31">
        <v>0</v>
      </c>
      <c r="F72" s="28">
        <f t="shared" si="1"/>
        <v>56234082</v>
      </c>
      <c r="G72" s="29">
        <v>56234082</v>
      </c>
    </row>
    <row r="73" spans="1:7" ht="24.75" customHeight="1" x14ac:dyDescent="0.25">
      <c r="A73" s="26">
        <v>20414</v>
      </c>
      <c r="B73" s="27">
        <v>20</v>
      </c>
      <c r="C73" s="27" t="s">
        <v>67</v>
      </c>
      <c r="D73" s="28">
        <v>27500</v>
      </c>
      <c r="E73" s="31">
        <v>0</v>
      </c>
      <c r="F73" s="28">
        <f t="shared" si="1"/>
        <v>27500</v>
      </c>
      <c r="G73" s="29">
        <v>27500</v>
      </c>
    </row>
    <row r="74" spans="1:7" ht="22.5" customHeight="1" x14ac:dyDescent="0.25">
      <c r="A74" s="26">
        <v>20421</v>
      </c>
      <c r="B74" s="27"/>
      <c r="C74" s="27" t="s">
        <v>68</v>
      </c>
      <c r="D74" s="28">
        <f>+D75</f>
        <v>33880000</v>
      </c>
      <c r="E74" s="54">
        <f>+E75</f>
        <v>0</v>
      </c>
      <c r="F74" s="28">
        <f>+D74-E74</f>
        <v>33880000</v>
      </c>
      <c r="G74" s="29">
        <f>+G75</f>
        <v>33880000</v>
      </c>
    </row>
    <row r="75" spans="1:7" ht="18.75" customHeight="1" x14ac:dyDescent="0.25">
      <c r="A75" s="26">
        <v>204214</v>
      </c>
      <c r="B75" s="27">
        <v>20</v>
      </c>
      <c r="C75" s="27" t="s">
        <v>69</v>
      </c>
      <c r="D75" s="28">
        <v>33880000</v>
      </c>
      <c r="E75" s="31">
        <v>0</v>
      </c>
      <c r="F75" s="28">
        <f>+D75-E75</f>
        <v>33880000</v>
      </c>
      <c r="G75" s="29">
        <v>33880000</v>
      </c>
    </row>
    <row r="76" spans="1:7" ht="18.75" customHeight="1" x14ac:dyDescent="0.25">
      <c r="A76" s="26">
        <v>20441</v>
      </c>
      <c r="B76" s="27"/>
      <c r="C76" s="27" t="s">
        <v>70</v>
      </c>
      <c r="D76" s="28">
        <f>+D77</f>
        <v>95160001.329999998</v>
      </c>
      <c r="E76" s="28">
        <f>+E77</f>
        <v>0</v>
      </c>
      <c r="F76" s="28">
        <f t="shared" si="1"/>
        <v>95160001.329999998</v>
      </c>
      <c r="G76" s="29">
        <f>+G77</f>
        <v>75326380</v>
      </c>
    </row>
    <row r="77" spans="1:7" ht="18.75" customHeight="1" x14ac:dyDescent="0.25">
      <c r="A77" s="26">
        <v>2044113</v>
      </c>
      <c r="B77" s="27">
        <v>20</v>
      </c>
      <c r="C77" s="27" t="s">
        <v>70</v>
      </c>
      <c r="D77" s="28">
        <v>95160001.329999998</v>
      </c>
      <c r="E77" s="31">
        <v>0</v>
      </c>
      <c r="F77" s="28">
        <f>+D77-E77</f>
        <v>95160001.329999998</v>
      </c>
      <c r="G77" s="29">
        <v>75326380</v>
      </c>
    </row>
    <row r="78" spans="1:7" ht="18.75" customHeight="1" x14ac:dyDescent="0.25">
      <c r="A78" s="26">
        <v>3</v>
      </c>
      <c r="B78" s="27"/>
      <c r="C78" s="27" t="s">
        <v>71</v>
      </c>
      <c r="D78" s="28">
        <f t="shared" ref="D78:E80" si="2">+D79</f>
        <v>132590319</v>
      </c>
      <c r="E78" s="54">
        <f t="shared" si="2"/>
        <v>0</v>
      </c>
      <c r="F78" s="28">
        <f>+D78-E78</f>
        <v>132590319</v>
      </c>
      <c r="G78" s="29">
        <f>+G79</f>
        <v>49258924</v>
      </c>
    </row>
    <row r="79" spans="1:7" ht="18.75" customHeight="1" x14ac:dyDescent="0.25">
      <c r="A79" s="26">
        <v>36</v>
      </c>
      <c r="B79" s="27"/>
      <c r="C79" s="27" t="s">
        <v>72</v>
      </c>
      <c r="D79" s="28">
        <f t="shared" si="2"/>
        <v>132590319</v>
      </c>
      <c r="E79" s="54">
        <f t="shared" si="2"/>
        <v>0</v>
      </c>
      <c r="F79" s="28">
        <f>+D79-E79</f>
        <v>132590319</v>
      </c>
      <c r="G79" s="29">
        <f>+G80</f>
        <v>49258924</v>
      </c>
    </row>
    <row r="80" spans="1:7" ht="18.75" customHeight="1" x14ac:dyDescent="0.25">
      <c r="A80" s="26">
        <v>361</v>
      </c>
      <c r="B80" s="27"/>
      <c r="C80" s="27" t="s">
        <v>73</v>
      </c>
      <c r="D80" s="28">
        <f t="shared" si="2"/>
        <v>132590319</v>
      </c>
      <c r="E80" s="28">
        <f t="shared" si="2"/>
        <v>0</v>
      </c>
      <c r="F80" s="28">
        <f>+D80-E80</f>
        <v>132590319</v>
      </c>
      <c r="G80" s="29">
        <f>+G81</f>
        <v>49258924</v>
      </c>
    </row>
    <row r="81" spans="1:240" ht="18.75" customHeight="1" thickBot="1" x14ac:dyDescent="0.3">
      <c r="A81" s="32">
        <v>36113</v>
      </c>
      <c r="B81" s="33">
        <v>20</v>
      </c>
      <c r="C81" s="33" t="s">
        <v>74</v>
      </c>
      <c r="D81" s="36">
        <v>132590319</v>
      </c>
      <c r="E81" s="74">
        <v>0</v>
      </c>
      <c r="F81" s="36">
        <f>+D81-E81</f>
        <v>132590319</v>
      </c>
      <c r="G81" s="37">
        <v>49258924</v>
      </c>
    </row>
    <row r="82" spans="1:240" ht="15.75" thickBot="1" x14ac:dyDescent="0.3">
      <c r="A82" s="58"/>
      <c r="D82" s="59"/>
      <c r="E82" s="8"/>
      <c r="F82" s="59"/>
      <c r="G82" s="59"/>
    </row>
    <row r="83" spans="1:240" x14ac:dyDescent="0.25">
      <c r="A83" s="416" t="s">
        <v>1</v>
      </c>
      <c r="B83" s="417"/>
      <c r="C83" s="417"/>
      <c r="D83" s="417"/>
      <c r="E83" s="417"/>
      <c r="F83" s="417"/>
      <c r="G83" s="418"/>
      <c r="H83" s="236"/>
      <c r="I83" s="420"/>
      <c r="J83" s="420"/>
      <c r="K83" s="420"/>
      <c r="L83" s="420"/>
      <c r="M83" s="420"/>
      <c r="N83" s="420"/>
      <c r="O83" s="420"/>
      <c r="P83" s="420"/>
      <c r="Q83" s="420"/>
      <c r="R83" s="420"/>
      <c r="S83" s="420"/>
      <c r="T83" s="420"/>
      <c r="U83" s="420"/>
      <c r="V83" s="420"/>
      <c r="W83" s="420"/>
      <c r="X83" s="420"/>
      <c r="Y83" s="420"/>
      <c r="Z83" s="420"/>
      <c r="AA83" s="420"/>
      <c r="AB83" s="420"/>
      <c r="AC83" s="420"/>
      <c r="AD83" s="420"/>
      <c r="AE83" s="420"/>
      <c r="AF83" s="420"/>
      <c r="AG83" s="420"/>
      <c r="AH83" s="420"/>
      <c r="AI83" s="420"/>
      <c r="AJ83" s="420"/>
      <c r="AK83" s="420"/>
      <c r="AL83" s="420"/>
      <c r="AM83" s="420"/>
      <c r="AN83" s="420"/>
      <c r="AO83" s="420"/>
      <c r="AP83" s="420"/>
      <c r="AQ83" s="420"/>
      <c r="AR83" s="420"/>
      <c r="AS83" s="420"/>
      <c r="AT83" s="420"/>
      <c r="AU83" s="420"/>
      <c r="AV83" s="420"/>
      <c r="AW83" s="420"/>
      <c r="AX83" s="420"/>
      <c r="AY83" s="420"/>
      <c r="AZ83" s="420"/>
      <c r="BA83" s="420"/>
      <c r="BB83" s="420"/>
      <c r="BC83" s="420"/>
      <c r="BD83" s="420"/>
      <c r="BE83" s="420"/>
      <c r="BF83" s="420"/>
      <c r="BG83" s="420"/>
      <c r="BH83" s="420"/>
      <c r="BI83" s="420"/>
      <c r="BJ83" s="420"/>
      <c r="BK83" s="420"/>
      <c r="BL83" s="420"/>
      <c r="BM83" s="420"/>
      <c r="BN83" s="420"/>
      <c r="BO83" s="420"/>
      <c r="BP83" s="420"/>
      <c r="BQ83" s="420"/>
      <c r="BR83" s="420"/>
      <c r="BS83" s="420"/>
      <c r="BT83" s="420"/>
      <c r="BU83" s="420"/>
      <c r="BV83" s="420"/>
      <c r="BW83" s="420"/>
      <c r="BX83" s="416"/>
      <c r="BY83" s="417"/>
      <c r="BZ83" s="417"/>
      <c r="CA83" s="417"/>
      <c r="CB83" s="417"/>
      <c r="CC83" s="417"/>
      <c r="CD83" s="418"/>
      <c r="CE83" s="416"/>
      <c r="CF83" s="417"/>
      <c r="CG83" s="417"/>
      <c r="CH83" s="417"/>
      <c r="CI83" s="417"/>
      <c r="CJ83" s="417"/>
      <c r="CK83" s="418"/>
      <c r="CL83" s="416"/>
      <c r="CM83" s="417"/>
      <c r="CN83" s="417"/>
      <c r="CO83" s="417"/>
      <c r="CP83" s="417"/>
      <c r="CQ83" s="417"/>
      <c r="CR83" s="418"/>
      <c r="CS83" s="416"/>
      <c r="CT83" s="417"/>
      <c r="CU83" s="417"/>
      <c r="CV83" s="417"/>
      <c r="CW83" s="417"/>
      <c r="CX83" s="417"/>
      <c r="CY83" s="418"/>
      <c r="CZ83" s="416"/>
      <c r="DA83" s="417"/>
      <c r="DB83" s="417"/>
      <c r="DC83" s="417"/>
      <c r="DD83" s="417"/>
      <c r="DE83" s="417"/>
      <c r="DF83" s="418"/>
      <c r="DG83" s="416"/>
      <c r="DH83" s="417"/>
      <c r="DI83" s="417"/>
      <c r="DJ83" s="417"/>
      <c r="DK83" s="417"/>
      <c r="DL83" s="417"/>
      <c r="DM83" s="418"/>
      <c r="DN83" s="416"/>
      <c r="DO83" s="417"/>
      <c r="DP83" s="417"/>
      <c r="DQ83" s="417"/>
      <c r="DR83" s="417"/>
      <c r="DS83" s="417"/>
      <c r="DT83" s="418"/>
      <c r="DU83" s="416"/>
      <c r="DV83" s="417"/>
      <c r="DW83" s="417"/>
      <c r="DX83" s="417"/>
      <c r="DY83" s="417"/>
      <c r="DZ83" s="417"/>
      <c r="EA83" s="418"/>
      <c r="EB83" s="416"/>
      <c r="EC83" s="417"/>
      <c r="ED83" s="417"/>
      <c r="EE83" s="417"/>
      <c r="EF83" s="417"/>
      <c r="EG83" s="417"/>
      <c r="EH83" s="418"/>
      <c r="EI83" s="416"/>
      <c r="EJ83" s="417"/>
      <c r="EK83" s="417"/>
      <c r="EL83" s="417"/>
      <c r="EM83" s="417"/>
      <c r="EN83" s="417"/>
      <c r="EO83" s="418"/>
      <c r="EP83" s="416"/>
      <c r="EQ83" s="417"/>
      <c r="ER83" s="417"/>
      <c r="ES83" s="417"/>
      <c r="ET83" s="417"/>
      <c r="EU83" s="417"/>
      <c r="EV83" s="418"/>
      <c r="EW83" s="416"/>
      <c r="EX83" s="417"/>
      <c r="EY83" s="417"/>
      <c r="EZ83" s="417"/>
      <c r="FA83" s="417"/>
      <c r="FB83" s="417"/>
      <c r="FC83" s="418"/>
      <c r="FD83" s="416"/>
      <c r="FE83" s="417"/>
      <c r="FF83" s="417"/>
      <c r="FG83" s="417"/>
      <c r="FH83" s="417"/>
      <c r="FI83" s="417"/>
      <c r="FJ83" s="418"/>
      <c r="FK83" s="416"/>
      <c r="FL83" s="417"/>
      <c r="FM83" s="417"/>
      <c r="FN83" s="417"/>
      <c r="FO83" s="417"/>
      <c r="FP83" s="417"/>
      <c r="FQ83" s="418"/>
      <c r="FR83" s="416"/>
      <c r="FS83" s="417"/>
      <c r="FT83" s="417"/>
      <c r="FU83" s="417"/>
      <c r="FV83" s="417"/>
      <c r="FW83" s="417"/>
      <c r="FX83" s="418"/>
      <c r="FY83" s="416"/>
      <c r="FZ83" s="417"/>
      <c r="GA83" s="417"/>
      <c r="GB83" s="417"/>
      <c r="GC83" s="417"/>
      <c r="GD83" s="417"/>
      <c r="GE83" s="418"/>
      <c r="GF83" s="416"/>
      <c r="GG83" s="417"/>
      <c r="GH83" s="417"/>
      <c r="GI83" s="417"/>
      <c r="GJ83" s="417"/>
      <c r="GK83" s="417"/>
      <c r="GL83" s="418"/>
      <c r="GM83" s="416"/>
      <c r="GN83" s="417"/>
      <c r="GO83" s="417"/>
      <c r="GP83" s="417"/>
      <c r="GQ83" s="417"/>
      <c r="GR83" s="417"/>
      <c r="GS83" s="418"/>
      <c r="GT83" s="416"/>
      <c r="GU83" s="417"/>
      <c r="GV83" s="417"/>
      <c r="GW83" s="417"/>
      <c r="GX83" s="417"/>
      <c r="GY83" s="417"/>
      <c r="GZ83" s="418"/>
      <c r="HA83" s="416"/>
      <c r="HB83" s="417"/>
      <c r="HC83" s="417"/>
      <c r="HD83" s="417"/>
      <c r="HE83" s="417"/>
      <c r="HF83" s="417"/>
      <c r="HG83" s="418"/>
      <c r="HH83" s="416"/>
      <c r="HI83" s="417"/>
      <c r="HJ83" s="417"/>
      <c r="HK83" s="417"/>
      <c r="HL83" s="417"/>
      <c r="HM83" s="417"/>
      <c r="HN83" s="418"/>
      <c r="HO83" s="416"/>
      <c r="HP83" s="417"/>
      <c r="HQ83" s="417"/>
      <c r="HR83" s="417"/>
      <c r="HS83" s="417"/>
      <c r="HT83" s="417"/>
      <c r="HU83" s="418"/>
      <c r="HV83" s="416"/>
      <c r="HW83" s="417"/>
      <c r="HX83" s="417"/>
      <c r="HY83" s="417"/>
      <c r="HZ83" s="417"/>
      <c r="IA83" s="417"/>
      <c r="IB83" s="418"/>
      <c r="IC83" s="416"/>
      <c r="ID83" s="417"/>
      <c r="IE83" s="417"/>
      <c r="IF83" s="417"/>
    </row>
    <row r="84" spans="1:240" ht="15.75" customHeight="1" x14ac:dyDescent="0.25">
      <c r="A84" s="419" t="s">
        <v>2</v>
      </c>
      <c r="B84" s="420"/>
      <c r="C84" s="420"/>
      <c r="D84" s="420"/>
      <c r="E84" s="420"/>
      <c r="F84" s="420"/>
      <c r="G84" s="421"/>
    </row>
    <row r="85" spans="1:240" x14ac:dyDescent="0.25">
      <c r="A85" s="6" t="s">
        <v>0</v>
      </c>
      <c r="G85" s="5"/>
    </row>
    <row r="86" spans="1:240" ht="12.75" customHeight="1" x14ac:dyDescent="0.25">
      <c r="A86" s="2"/>
      <c r="G86" s="7"/>
    </row>
    <row r="87" spans="1:240" x14ac:dyDescent="0.25">
      <c r="A87" s="2" t="s">
        <v>3</v>
      </c>
      <c r="C87" s="1" t="s">
        <v>4</v>
      </c>
      <c r="E87" s="4" t="s">
        <v>5</v>
      </c>
      <c r="F87" s="3" t="str">
        <f>F50</f>
        <v>ABRIL</v>
      </c>
      <c r="G87" s="5" t="str">
        <f>G50</f>
        <v>VIGENCIA FISCAL: 2017</v>
      </c>
    </row>
    <row r="88" spans="1:240" ht="7.5" customHeight="1" thickBot="1" x14ac:dyDescent="0.3">
      <c r="A88" s="61"/>
      <c r="B88" s="62"/>
      <c r="C88" s="62"/>
      <c r="D88" s="63"/>
      <c r="E88" s="64"/>
      <c r="F88" s="63"/>
      <c r="G88" s="65"/>
    </row>
    <row r="89" spans="1:240" ht="61.5" customHeight="1" thickBot="1" x14ac:dyDescent="0.3">
      <c r="A89" s="66" t="s">
        <v>7</v>
      </c>
      <c r="B89" s="67"/>
      <c r="C89" s="67" t="s">
        <v>8</v>
      </c>
      <c r="D89" s="68" t="s">
        <v>9</v>
      </c>
      <c r="E89" s="69" t="s">
        <v>10</v>
      </c>
      <c r="F89" s="68" t="s">
        <v>11</v>
      </c>
      <c r="G89" s="70" t="s">
        <v>12</v>
      </c>
    </row>
    <row r="90" spans="1:240" ht="16.5" thickBot="1" x14ac:dyDescent="0.3">
      <c r="A90" s="220" t="s">
        <v>75</v>
      </c>
      <c r="B90" s="221"/>
      <c r="C90" s="221" t="s">
        <v>76</v>
      </c>
      <c r="D90" s="222">
        <f>+D91+D113+D116+D120</f>
        <v>578520230924.90002</v>
      </c>
      <c r="E90" s="222">
        <f>+E91+E113+E116+E120</f>
        <v>0</v>
      </c>
      <c r="F90" s="222">
        <f t="shared" ref="F90:F102" si="3">+D90-E90</f>
        <v>578520230924.90002</v>
      </c>
      <c r="G90" s="223">
        <f>+G91+G113+G116+G120</f>
        <v>308346666400.40002</v>
      </c>
    </row>
    <row r="91" spans="1:240" ht="35.25" customHeight="1" x14ac:dyDescent="0.25">
      <c r="A91" s="48">
        <v>113</v>
      </c>
      <c r="B91" s="49"/>
      <c r="C91" s="71" t="s">
        <v>77</v>
      </c>
      <c r="D91" s="52">
        <f>+D92+D99+D102+D105</f>
        <v>544874770531.5</v>
      </c>
      <c r="E91" s="52">
        <f>+E92+E99+E102</f>
        <v>0</v>
      </c>
      <c r="F91" s="52">
        <f t="shared" si="3"/>
        <v>544874770531.5</v>
      </c>
      <c r="G91" s="224">
        <f>+G92+G99+G102+G105</f>
        <v>274873550007</v>
      </c>
    </row>
    <row r="92" spans="1:240" ht="15.75" x14ac:dyDescent="0.25">
      <c r="A92" s="26">
        <v>113600</v>
      </c>
      <c r="B92" s="27"/>
      <c r="C92" s="30" t="s">
        <v>78</v>
      </c>
      <c r="D92" s="28">
        <f>+D93+D94+D95+D97+D98+D96</f>
        <v>481742477670</v>
      </c>
      <c r="E92" s="28">
        <f>+E93+E94+E95+E97+E98+E96</f>
        <v>0</v>
      </c>
      <c r="F92" s="28">
        <f t="shared" si="3"/>
        <v>481742477670</v>
      </c>
      <c r="G92" s="29">
        <f>+G93+G94+G95+G97+G98+G96</f>
        <v>211796626844</v>
      </c>
    </row>
    <row r="93" spans="1:240" ht="57.75" customHeight="1" x14ac:dyDescent="0.25">
      <c r="A93" s="26">
        <v>113600129</v>
      </c>
      <c r="B93" s="27">
        <v>11</v>
      </c>
      <c r="C93" s="30" t="s">
        <v>79</v>
      </c>
      <c r="D93" s="28">
        <v>37670192242</v>
      </c>
      <c r="E93" s="31">
        <v>0</v>
      </c>
      <c r="F93" s="28">
        <f t="shared" si="3"/>
        <v>37670192242</v>
      </c>
      <c r="G93" s="29">
        <v>37670192242</v>
      </c>
    </row>
    <row r="94" spans="1:240" ht="36" customHeight="1" x14ac:dyDescent="0.25">
      <c r="A94" s="26">
        <v>113600130</v>
      </c>
      <c r="B94" s="27">
        <v>11</v>
      </c>
      <c r="C94" s="30" t="s">
        <v>80</v>
      </c>
      <c r="D94" s="28">
        <v>21300413208</v>
      </c>
      <c r="E94" s="31">
        <v>0</v>
      </c>
      <c r="F94" s="28">
        <f t="shared" si="3"/>
        <v>21300413208</v>
      </c>
      <c r="G94" s="29">
        <v>21300413208</v>
      </c>
    </row>
    <row r="95" spans="1:240" ht="36" customHeight="1" x14ac:dyDescent="0.25">
      <c r="A95" s="26">
        <v>113600131</v>
      </c>
      <c r="B95" s="27">
        <v>11</v>
      </c>
      <c r="C95" s="30" t="s">
        <v>81</v>
      </c>
      <c r="D95" s="28">
        <v>1646021394</v>
      </c>
      <c r="E95" s="31">
        <v>0</v>
      </c>
      <c r="F95" s="28">
        <f t="shared" si="3"/>
        <v>1646021394</v>
      </c>
      <c r="G95" s="29">
        <v>1646021394</v>
      </c>
    </row>
    <row r="96" spans="1:240" ht="36" customHeight="1" x14ac:dyDescent="0.25">
      <c r="A96" s="26">
        <v>113600134</v>
      </c>
      <c r="B96" s="27">
        <v>20</v>
      </c>
      <c r="C96" s="30" t="s">
        <v>82</v>
      </c>
      <c r="D96" s="28">
        <v>269945850826</v>
      </c>
      <c r="E96" s="31">
        <v>0</v>
      </c>
      <c r="F96" s="28">
        <f t="shared" si="3"/>
        <v>269945850826</v>
      </c>
      <c r="G96" s="29">
        <v>0</v>
      </c>
    </row>
    <row r="97" spans="1:240" ht="36" customHeight="1" x14ac:dyDescent="0.25">
      <c r="A97" s="26">
        <v>113600136</v>
      </c>
      <c r="B97" s="27">
        <v>10</v>
      </c>
      <c r="C97" s="30" t="s">
        <v>83</v>
      </c>
      <c r="D97" s="28">
        <v>57000000000</v>
      </c>
      <c r="E97" s="31">
        <v>0</v>
      </c>
      <c r="F97" s="28">
        <f t="shared" si="3"/>
        <v>57000000000</v>
      </c>
      <c r="G97" s="29">
        <v>57000000000</v>
      </c>
    </row>
    <row r="98" spans="1:240" ht="52.5" customHeight="1" x14ac:dyDescent="0.25">
      <c r="A98" s="26">
        <v>113600139</v>
      </c>
      <c r="B98" s="27">
        <v>10</v>
      </c>
      <c r="C98" s="30" t="s">
        <v>84</v>
      </c>
      <c r="D98" s="28">
        <v>94180000000</v>
      </c>
      <c r="E98" s="31">
        <v>0</v>
      </c>
      <c r="F98" s="28">
        <f t="shared" si="3"/>
        <v>94180000000</v>
      </c>
      <c r="G98" s="29">
        <v>94180000000</v>
      </c>
    </row>
    <row r="99" spans="1:240" ht="15.75" x14ac:dyDescent="0.25">
      <c r="A99" s="26">
        <v>113601</v>
      </c>
      <c r="B99" s="27"/>
      <c r="C99" s="30" t="s">
        <v>85</v>
      </c>
      <c r="D99" s="28">
        <f>+D100+D101</f>
        <v>59162718545</v>
      </c>
      <c r="E99" s="28">
        <f>+E100+E101</f>
        <v>0</v>
      </c>
      <c r="F99" s="28">
        <f t="shared" si="3"/>
        <v>59162718545</v>
      </c>
      <c r="G99" s="29">
        <f>+G100+G101</f>
        <v>59162718545</v>
      </c>
    </row>
    <row r="100" spans="1:240" ht="79.5" customHeight="1" x14ac:dyDescent="0.25">
      <c r="A100" s="26">
        <v>11360111</v>
      </c>
      <c r="B100" s="27">
        <v>11</v>
      </c>
      <c r="C100" s="72" t="s">
        <v>86</v>
      </c>
      <c r="D100" s="28">
        <v>27586623923</v>
      </c>
      <c r="E100" s="31">
        <v>0</v>
      </c>
      <c r="F100" s="28">
        <f t="shared" si="3"/>
        <v>27586623923</v>
      </c>
      <c r="G100" s="29">
        <v>27586623923</v>
      </c>
    </row>
    <row r="101" spans="1:240" ht="48.75" customHeight="1" x14ac:dyDescent="0.25">
      <c r="A101" s="26">
        <v>11360112</v>
      </c>
      <c r="B101" s="27">
        <v>11</v>
      </c>
      <c r="C101" s="30" t="s">
        <v>87</v>
      </c>
      <c r="D101" s="28">
        <v>31576094622</v>
      </c>
      <c r="E101" s="31">
        <v>0</v>
      </c>
      <c r="F101" s="28">
        <f t="shared" si="3"/>
        <v>31576094622</v>
      </c>
      <c r="G101" s="29">
        <v>31576094622</v>
      </c>
    </row>
    <row r="102" spans="1:240" ht="15.75" x14ac:dyDescent="0.25">
      <c r="A102" s="26">
        <v>113605</v>
      </c>
      <c r="B102" s="27"/>
      <c r="C102" s="30" t="s">
        <v>88</v>
      </c>
      <c r="D102" s="28">
        <f>+D103+D104</f>
        <v>3688341671</v>
      </c>
      <c r="E102" s="28">
        <f>+E103+E104</f>
        <v>0</v>
      </c>
      <c r="F102" s="28">
        <f t="shared" si="3"/>
        <v>3688341671</v>
      </c>
      <c r="G102" s="29">
        <f>+G103+G104</f>
        <v>3688341671</v>
      </c>
    </row>
    <row r="103" spans="1:240" ht="39.75" customHeight="1" x14ac:dyDescent="0.25">
      <c r="A103" s="26">
        <v>1136057</v>
      </c>
      <c r="B103" s="27">
        <v>20</v>
      </c>
      <c r="C103" s="30" t="s">
        <v>89</v>
      </c>
      <c r="D103" s="28">
        <v>3545551352</v>
      </c>
      <c r="E103" s="31">
        <v>0</v>
      </c>
      <c r="F103" s="28">
        <f>+D103-E103</f>
        <v>3545551352</v>
      </c>
      <c r="G103" s="29">
        <v>3545551352</v>
      </c>
    </row>
    <row r="104" spans="1:240" ht="41.25" customHeight="1" x14ac:dyDescent="0.25">
      <c r="A104" s="26">
        <v>1136057</v>
      </c>
      <c r="B104" s="27">
        <v>21</v>
      </c>
      <c r="C104" s="30" t="s">
        <v>89</v>
      </c>
      <c r="D104" s="28">
        <v>142790319</v>
      </c>
      <c r="E104" s="31">
        <v>0</v>
      </c>
      <c r="F104" s="28">
        <f>+D104-E104</f>
        <v>142790319</v>
      </c>
      <c r="G104" s="29">
        <v>142790319</v>
      </c>
    </row>
    <row r="105" spans="1:240" ht="15.75" x14ac:dyDescent="0.25">
      <c r="A105" s="26">
        <v>113607</v>
      </c>
      <c r="B105" s="27"/>
      <c r="C105" s="30" t="s">
        <v>90</v>
      </c>
      <c r="D105" s="28">
        <f>+D106</f>
        <v>281232645.5</v>
      </c>
      <c r="E105" s="28">
        <f>+E106</f>
        <v>0</v>
      </c>
      <c r="F105" s="28">
        <f>+D105-E105</f>
        <v>281232645.5</v>
      </c>
      <c r="G105" s="29">
        <f>+G106</f>
        <v>225862947</v>
      </c>
    </row>
    <row r="106" spans="1:240" ht="39.75" customHeight="1" thickBot="1" x14ac:dyDescent="0.3">
      <c r="A106" s="32">
        <v>1136071</v>
      </c>
      <c r="B106" s="33">
        <v>20</v>
      </c>
      <c r="C106" s="73" t="s">
        <v>91</v>
      </c>
      <c r="D106" s="36">
        <v>281232645.5</v>
      </c>
      <c r="E106" s="74">
        <v>0</v>
      </c>
      <c r="F106" s="36">
        <f>+D106-E106</f>
        <v>281232645.5</v>
      </c>
      <c r="G106" s="37">
        <v>225862947</v>
      </c>
    </row>
    <row r="107" spans="1:240" ht="49.5" customHeight="1" thickBot="1" x14ac:dyDescent="0.3">
      <c r="A107" s="38"/>
      <c r="B107" s="39"/>
      <c r="C107" s="75"/>
      <c r="D107" s="42"/>
      <c r="E107" s="41"/>
      <c r="F107" s="42"/>
      <c r="G107" s="42"/>
    </row>
    <row r="108" spans="1:240" ht="11.25" customHeight="1" x14ac:dyDescent="0.25">
      <c r="A108" s="416" t="s">
        <v>1</v>
      </c>
      <c r="B108" s="417"/>
      <c r="C108" s="417"/>
      <c r="D108" s="417"/>
      <c r="E108" s="417"/>
      <c r="F108" s="417"/>
      <c r="G108" s="418"/>
      <c r="H108" s="236"/>
      <c r="I108" s="420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0"/>
      <c r="AC108" s="420"/>
      <c r="AD108" s="420"/>
      <c r="AE108" s="420"/>
      <c r="AF108" s="420"/>
      <c r="AG108" s="420"/>
      <c r="AH108" s="420"/>
      <c r="AI108" s="420"/>
      <c r="AJ108" s="420"/>
      <c r="AK108" s="420"/>
      <c r="AL108" s="420"/>
      <c r="AM108" s="420"/>
      <c r="AN108" s="420"/>
      <c r="AO108" s="420"/>
      <c r="AP108" s="420"/>
      <c r="AQ108" s="420"/>
      <c r="AR108" s="420"/>
      <c r="AS108" s="420"/>
      <c r="AT108" s="420"/>
      <c r="AU108" s="420"/>
      <c r="AV108" s="420"/>
      <c r="AW108" s="420"/>
      <c r="AX108" s="420"/>
      <c r="AY108" s="420"/>
      <c r="AZ108" s="420"/>
      <c r="BA108" s="420"/>
      <c r="BB108" s="420"/>
      <c r="BC108" s="420"/>
      <c r="BD108" s="420"/>
      <c r="BE108" s="420"/>
      <c r="BF108" s="420"/>
      <c r="BG108" s="420"/>
      <c r="BH108" s="420"/>
      <c r="BI108" s="420"/>
      <c r="BJ108" s="420"/>
      <c r="BK108" s="420"/>
      <c r="BL108" s="420"/>
      <c r="BM108" s="420"/>
      <c r="BN108" s="420"/>
      <c r="BO108" s="420"/>
      <c r="BP108" s="420"/>
      <c r="BQ108" s="420"/>
      <c r="BR108" s="420"/>
      <c r="BS108" s="420"/>
      <c r="BT108" s="420"/>
      <c r="BU108" s="420"/>
      <c r="BV108" s="420"/>
      <c r="BW108" s="420"/>
      <c r="BX108" s="419"/>
      <c r="BY108" s="420"/>
      <c r="BZ108" s="420"/>
      <c r="CA108" s="420"/>
      <c r="CB108" s="420"/>
      <c r="CC108" s="420"/>
      <c r="CD108" s="421"/>
      <c r="CE108" s="419"/>
      <c r="CF108" s="420"/>
      <c r="CG108" s="420"/>
      <c r="CH108" s="420"/>
      <c r="CI108" s="420"/>
      <c r="CJ108" s="420"/>
      <c r="CK108" s="421"/>
      <c r="CL108" s="419"/>
      <c r="CM108" s="420"/>
      <c r="CN108" s="420"/>
      <c r="CO108" s="420"/>
      <c r="CP108" s="420"/>
      <c r="CQ108" s="420"/>
      <c r="CR108" s="421"/>
      <c r="CS108" s="419"/>
      <c r="CT108" s="420"/>
      <c r="CU108" s="420"/>
      <c r="CV108" s="420"/>
      <c r="CW108" s="420"/>
      <c r="CX108" s="420"/>
      <c r="CY108" s="421"/>
      <c r="CZ108" s="419"/>
      <c r="DA108" s="420"/>
      <c r="DB108" s="420"/>
      <c r="DC108" s="420"/>
      <c r="DD108" s="420"/>
      <c r="DE108" s="420"/>
      <c r="DF108" s="421"/>
      <c r="DG108" s="419"/>
      <c r="DH108" s="420"/>
      <c r="DI108" s="420"/>
      <c r="DJ108" s="420"/>
      <c r="DK108" s="420"/>
      <c r="DL108" s="420"/>
      <c r="DM108" s="421"/>
      <c r="DN108" s="419"/>
      <c r="DO108" s="420"/>
      <c r="DP108" s="420"/>
      <c r="DQ108" s="420"/>
      <c r="DR108" s="420"/>
      <c r="DS108" s="420"/>
      <c r="DT108" s="421"/>
      <c r="DU108" s="419"/>
      <c r="DV108" s="420"/>
      <c r="DW108" s="420"/>
      <c r="DX108" s="420"/>
      <c r="DY108" s="420"/>
      <c r="DZ108" s="420"/>
      <c r="EA108" s="421"/>
      <c r="EB108" s="419"/>
      <c r="EC108" s="420"/>
      <c r="ED108" s="420"/>
      <c r="EE108" s="420"/>
      <c r="EF108" s="420"/>
      <c r="EG108" s="420"/>
      <c r="EH108" s="421"/>
      <c r="EI108" s="419"/>
      <c r="EJ108" s="420"/>
      <c r="EK108" s="420"/>
      <c r="EL108" s="420"/>
      <c r="EM108" s="420"/>
      <c r="EN108" s="420"/>
      <c r="EO108" s="421"/>
      <c r="EP108" s="419"/>
      <c r="EQ108" s="420"/>
      <c r="ER108" s="420"/>
      <c r="ES108" s="420"/>
      <c r="ET108" s="420"/>
      <c r="EU108" s="420"/>
      <c r="EV108" s="421"/>
      <c r="EW108" s="419"/>
      <c r="EX108" s="420"/>
      <c r="EY108" s="420"/>
      <c r="EZ108" s="420"/>
      <c r="FA108" s="420"/>
      <c r="FB108" s="420"/>
      <c r="FC108" s="421"/>
      <c r="FD108" s="419"/>
      <c r="FE108" s="420"/>
      <c r="FF108" s="420"/>
      <c r="FG108" s="420"/>
      <c r="FH108" s="420"/>
      <c r="FI108" s="420"/>
      <c r="FJ108" s="421"/>
      <c r="FK108" s="419"/>
      <c r="FL108" s="420"/>
      <c r="FM108" s="420"/>
      <c r="FN108" s="420"/>
      <c r="FO108" s="420"/>
      <c r="FP108" s="420"/>
      <c r="FQ108" s="421"/>
      <c r="FR108" s="419"/>
      <c r="FS108" s="420"/>
      <c r="FT108" s="420"/>
      <c r="FU108" s="420"/>
      <c r="FV108" s="420"/>
      <c r="FW108" s="420"/>
      <c r="FX108" s="421"/>
      <c r="FY108" s="419"/>
      <c r="FZ108" s="420"/>
      <c r="GA108" s="420"/>
      <c r="GB108" s="420"/>
      <c r="GC108" s="420"/>
      <c r="GD108" s="420"/>
      <c r="GE108" s="421"/>
      <c r="GF108" s="419"/>
      <c r="GG108" s="420"/>
      <c r="GH108" s="420"/>
      <c r="GI108" s="420"/>
      <c r="GJ108" s="420"/>
      <c r="GK108" s="420"/>
      <c r="GL108" s="421"/>
      <c r="GM108" s="419"/>
      <c r="GN108" s="420"/>
      <c r="GO108" s="420"/>
      <c r="GP108" s="420"/>
      <c r="GQ108" s="420"/>
      <c r="GR108" s="420"/>
      <c r="GS108" s="421"/>
      <c r="GT108" s="419"/>
      <c r="GU108" s="420"/>
      <c r="GV108" s="420"/>
      <c r="GW108" s="420"/>
      <c r="GX108" s="420"/>
      <c r="GY108" s="420"/>
      <c r="GZ108" s="421"/>
      <c r="HA108" s="419"/>
      <c r="HB108" s="420"/>
      <c r="HC108" s="420"/>
      <c r="HD108" s="420"/>
      <c r="HE108" s="420"/>
      <c r="HF108" s="420"/>
      <c r="HG108" s="421"/>
      <c r="HH108" s="419"/>
      <c r="HI108" s="420"/>
      <c r="HJ108" s="420"/>
      <c r="HK108" s="420"/>
      <c r="HL108" s="420"/>
      <c r="HM108" s="420"/>
      <c r="HN108" s="421"/>
      <c r="HO108" s="419"/>
      <c r="HP108" s="420"/>
      <c r="HQ108" s="420"/>
      <c r="HR108" s="420"/>
      <c r="HS108" s="420"/>
      <c r="HT108" s="420"/>
      <c r="HU108" s="421"/>
      <c r="HV108" s="419"/>
      <c r="HW108" s="420"/>
      <c r="HX108" s="420"/>
      <c r="HY108" s="420"/>
      <c r="HZ108" s="420"/>
      <c r="IA108" s="420"/>
      <c r="IB108" s="421"/>
      <c r="IC108" s="419"/>
      <c r="ID108" s="420"/>
      <c r="IE108" s="420"/>
      <c r="IF108" s="420"/>
    </row>
    <row r="109" spans="1:240" ht="12" customHeight="1" x14ac:dyDescent="0.25">
      <c r="A109" s="419" t="s">
        <v>2</v>
      </c>
      <c r="B109" s="420"/>
      <c r="C109" s="420"/>
      <c r="D109" s="420"/>
      <c r="E109" s="420"/>
      <c r="F109" s="420"/>
      <c r="G109" s="421"/>
      <c r="H109" s="236"/>
      <c r="I109" s="420"/>
      <c r="J109" s="420"/>
      <c r="K109" s="420"/>
      <c r="L109" s="420"/>
      <c r="M109" s="420"/>
      <c r="N109" s="420"/>
      <c r="O109" s="420"/>
      <c r="P109" s="420"/>
      <c r="Q109" s="420"/>
      <c r="R109" s="420"/>
      <c r="S109" s="420"/>
      <c r="T109" s="420"/>
      <c r="U109" s="420"/>
      <c r="V109" s="420"/>
      <c r="W109" s="420"/>
      <c r="X109" s="420"/>
      <c r="Y109" s="420"/>
      <c r="Z109" s="420"/>
      <c r="AA109" s="420"/>
      <c r="AB109" s="420"/>
      <c r="AC109" s="420"/>
      <c r="AD109" s="420"/>
      <c r="AE109" s="420"/>
      <c r="AF109" s="420"/>
      <c r="AG109" s="420"/>
      <c r="AH109" s="420"/>
      <c r="AI109" s="420"/>
      <c r="AJ109" s="420"/>
      <c r="AK109" s="420"/>
      <c r="AL109" s="420"/>
      <c r="AM109" s="420"/>
      <c r="AN109" s="420"/>
      <c r="AO109" s="420"/>
      <c r="AP109" s="420"/>
      <c r="AQ109" s="420"/>
      <c r="AR109" s="420"/>
      <c r="AS109" s="420"/>
      <c r="AT109" s="420"/>
      <c r="AU109" s="420"/>
      <c r="AV109" s="420"/>
      <c r="AW109" s="420"/>
      <c r="AX109" s="420"/>
      <c r="AY109" s="420"/>
      <c r="AZ109" s="420"/>
      <c r="BA109" s="420"/>
      <c r="BB109" s="420"/>
      <c r="BC109" s="420"/>
      <c r="BD109" s="420"/>
      <c r="BE109" s="420"/>
      <c r="BF109" s="420"/>
      <c r="BG109" s="420"/>
      <c r="BH109" s="420"/>
      <c r="BI109" s="420"/>
      <c r="BJ109" s="420"/>
      <c r="BK109" s="420"/>
      <c r="BL109" s="420"/>
      <c r="BM109" s="420"/>
      <c r="BN109" s="420"/>
      <c r="BO109" s="420"/>
      <c r="BP109" s="420"/>
      <c r="BQ109" s="420"/>
      <c r="BR109" s="420"/>
      <c r="BS109" s="420"/>
      <c r="BT109" s="420"/>
      <c r="BU109" s="420"/>
      <c r="BV109" s="420"/>
      <c r="BW109" s="420"/>
      <c r="BX109" s="419"/>
      <c r="BY109" s="420"/>
      <c r="BZ109" s="420"/>
      <c r="CA109" s="420"/>
      <c r="CB109" s="420"/>
      <c r="CC109" s="420"/>
      <c r="CD109" s="421"/>
      <c r="CE109" s="419"/>
      <c r="CF109" s="420"/>
      <c r="CG109" s="420"/>
      <c r="CH109" s="420"/>
      <c r="CI109" s="420"/>
      <c r="CJ109" s="420"/>
      <c r="CK109" s="421"/>
      <c r="CL109" s="419"/>
      <c r="CM109" s="420"/>
      <c r="CN109" s="420"/>
      <c r="CO109" s="420"/>
      <c r="CP109" s="420"/>
      <c r="CQ109" s="420"/>
      <c r="CR109" s="421"/>
      <c r="CS109" s="419"/>
      <c r="CT109" s="420"/>
      <c r="CU109" s="420"/>
      <c r="CV109" s="420"/>
      <c r="CW109" s="420"/>
      <c r="CX109" s="420"/>
      <c r="CY109" s="421"/>
      <c r="CZ109" s="419"/>
      <c r="DA109" s="420"/>
      <c r="DB109" s="420"/>
      <c r="DC109" s="420"/>
      <c r="DD109" s="420"/>
      <c r="DE109" s="420"/>
      <c r="DF109" s="421"/>
      <c r="DG109" s="419"/>
      <c r="DH109" s="420"/>
      <c r="DI109" s="420"/>
      <c r="DJ109" s="420"/>
      <c r="DK109" s="420"/>
      <c r="DL109" s="420"/>
      <c r="DM109" s="421"/>
      <c r="DN109" s="419"/>
      <c r="DO109" s="420"/>
      <c r="DP109" s="420"/>
      <c r="DQ109" s="420"/>
      <c r="DR109" s="420"/>
      <c r="DS109" s="420"/>
      <c r="DT109" s="421"/>
      <c r="DU109" s="419"/>
      <c r="DV109" s="420"/>
      <c r="DW109" s="420"/>
      <c r="DX109" s="420"/>
      <c r="DY109" s="420"/>
      <c r="DZ109" s="420"/>
      <c r="EA109" s="421"/>
      <c r="EB109" s="419"/>
      <c r="EC109" s="420"/>
      <c r="ED109" s="420"/>
      <c r="EE109" s="420"/>
      <c r="EF109" s="420"/>
      <c r="EG109" s="420"/>
      <c r="EH109" s="421"/>
      <c r="EI109" s="419"/>
      <c r="EJ109" s="420"/>
      <c r="EK109" s="420"/>
      <c r="EL109" s="420"/>
      <c r="EM109" s="420"/>
      <c r="EN109" s="420"/>
      <c r="EO109" s="421"/>
      <c r="EP109" s="419"/>
      <c r="EQ109" s="420"/>
      <c r="ER109" s="420"/>
      <c r="ES109" s="420"/>
      <c r="ET109" s="420"/>
      <c r="EU109" s="420"/>
      <c r="EV109" s="421"/>
      <c r="EW109" s="419"/>
      <c r="EX109" s="420"/>
      <c r="EY109" s="420"/>
      <c r="EZ109" s="420"/>
      <c r="FA109" s="420"/>
      <c r="FB109" s="420"/>
      <c r="FC109" s="421"/>
      <c r="FD109" s="419"/>
      <c r="FE109" s="420"/>
      <c r="FF109" s="420"/>
      <c r="FG109" s="420"/>
      <c r="FH109" s="420"/>
      <c r="FI109" s="420"/>
      <c r="FJ109" s="421"/>
      <c r="FK109" s="419"/>
      <c r="FL109" s="420"/>
      <c r="FM109" s="420"/>
      <c r="FN109" s="420"/>
      <c r="FO109" s="420"/>
      <c r="FP109" s="420"/>
      <c r="FQ109" s="421"/>
      <c r="FR109" s="419"/>
      <c r="FS109" s="420"/>
      <c r="FT109" s="420"/>
      <c r="FU109" s="420"/>
      <c r="FV109" s="420"/>
      <c r="FW109" s="420"/>
      <c r="FX109" s="421"/>
      <c r="FY109" s="419"/>
      <c r="FZ109" s="420"/>
      <c r="GA109" s="420"/>
      <c r="GB109" s="420"/>
      <c r="GC109" s="420"/>
      <c r="GD109" s="420"/>
      <c r="GE109" s="421"/>
      <c r="GF109" s="419"/>
      <c r="GG109" s="420"/>
      <c r="GH109" s="420"/>
      <c r="GI109" s="420"/>
      <c r="GJ109" s="420"/>
      <c r="GK109" s="420"/>
      <c r="GL109" s="421"/>
      <c r="GM109" s="419"/>
      <c r="GN109" s="420"/>
      <c r="GO109" s="420"/>
      <c r="GP109" s="420"/>
      <c r="GQ109" s="420"/>
      <c r="GR109" s="420"/>
      <c r="GS109" s="421"/>
      <c r="GT109" s="419"/>
      <c r="GU109" s="420"/>
      <c r="GV109" s="420"/>
      <c r="GW109" s="420"/>
      <c r="GX109" s="420"/>
      <c r="GY109" s="420"/>
      <c r="GZ109" s="421"/>
      <c r="HA109" s="419"/>
      <c r="HB109" s="420"/>
      <c r="HC109" s="420"/>
      <c r="HD109" s="420"/>
      <c r="HE109" s="420"/>
      <c r="HF109" s="420"/>
      <c r="HG109" s="421"/>
      <c r="HH109" s="419"/>
      <c r="HI109" s="420"/>
      <c r="HJ109" s="420"/>
      <c r="HK109" s="420"/>
      <c r="HL109" s="420"/>
      <c r="HM109" s="420"/>
      <c r="HN109" s="421"/>
      <c r="HO109" s="419"/>
      <c r="HP109" s="420"/>
      <c r="HQ109" s="420"/>
      <c r="HR109" s="420"/>
      <c r="HS109" s="420"/>
      <c r="HT109" s="420"/>
      <c r="HU109" s="421"/>
      <c r="HV109" s="419"/>
      <c r="HW109" s="420"/>
      <c r="HX109" s="420"/>
      <c r="HY109" s="420"/>
      <c r="HZ109" s="420"/>
      <c r="IA109" s="420"/>
      <c r="IB109" s="421"/>
      <c r="IC109" s="419"/>
      <c r="ID109" s="420"/>
      <c r="IE109" s="420"/>
      <c r="IF109" s="420"/>
    </row>
    <row r="110" spans="1:240" ht="14.25" customHeight="1" x14ac:dyDescent="0.25">
      <c r="A110" s="6" t="s">
        <v>0</v>
      </c>
      <c r="G110" s="5"/>
    </row>
    <row r="111" spans="1:240" ht="18" customHeight="1" thickBot="1" x14ac:dyDescent="0.3">
      <c r="A111" s="103" t="s">
        <v>3</v>
      </c>
      <c r="B111" s="62"/>
      <c r="C111" s="62" t="s">
        <v>4</v>
      </c>
      <c r="D111" s="63"/>
      <c r="E111" s="64" t="s">
        <v>5</v>
      </c>
      <c r="F111" s="63" t="str">
        <f>F87</f>
        <v>ABRIL</v>
      </c>
      <c r="G111" s="65" t="str">
        <f>G87</f>
        <v>VIGENCIA FISCAL: 2017</v>
      </c>
    </row>
    <row r="112" spans="1:240" ht="63" customHeight="1" thickBot="1" x14ac:dyDescent="0.3">
      <c r="A112" s="10" t="s">
        <v>7</v>
      </c>
      <c r="B112" s="11"/>
      <c r="C112" s="11" t="s">
        <v>8</v>
      </c>
      <c r="D112" s="12" t="s">
        <v>9</v>
      </c>
      <c r="E112" s="13" t="s">
        <v>10</v>
      </c>
      <c r="F112" s="12" t="s">
        <v>11</v>
      </c>
      <c r="G112" s="14" t="s">
        <v>12</v>
      </c>
    </row>
    <row r="113" spans="1:7" ht="39.75" customHeight="1" x14ac:dyDescent="0.25">
      <c r="A113" s="77">
        <v>223</v>
      </c>
      <c r="B113" s="78"/>
      <c r="C113" s="78" t="s">
        <v>92</v>
      </c>
      <c r="D113" s="23">
        <f>+D114</f>
        <v>0.12</v>
      </c>
      <c r="E113" s="23">
        <f>+E114</f>
        <v>0</v>
      </c>
      <c r="F113" s="23">
        <f t="shared" ref="F113:F119" si="4">+D113-E113</f>
        <v>0.12</v>
      </c>
      <c r="G113" s="25">
        <f>+G114</f>
        <v>0.12</v>
      </c>
    </row>
    <row r="114" spans="1:7" ht="39.75" customHeight="1" x14ac:dyDescent="0.25">
      <c r="A114" s="55">
        <v>223600</v>
      </c>
      <c r="B114" s="30"/>
      <c r="C114" s="30" t="s">
        <v>78</v>
      </c>
      <c r="D114" s="28">
        <f>+D115</f>
        <v>0.12</v>
      </c>
      <c r="E114" s="28">
        <f>+E115</f>
        <v>0</v>
      </c>
      <c r="F114" s="28">
        <f t="shared" si="4"/>
        <v>0.12</v>
      </c>
      <c r="G114" s="29">
        <f>+G115</f>
        <v>0.12</v>
      </c>
    </row>
    <row r="115" spans="1:7" ht="66.75" customHeight="1" x14ac:dyDescent="0.25">
      <c r="A115" s="55">
        <v>2236001</v>
      </c>
      <c r="B115" s="30">
        <v>20</v>
      </c>
      <c r="C115" s="30" t="s">
        <v>93</v>
      </c>
      <c r="D115" s="28">
        <v>0.12</v>
      </c>
      <c r="E115" s="28">
        <v>0</v>
      </c>
      <c r="F115" s="28">
        <f t="shared" si="4"/>
        <v>0.12</v>
      </c>
      <c r="G115" s="29">
        <v>0.12</v>
      </c>
    </row>
    <row r="116" spans="1:7" s="57" customFormat="1" ht="54" customHeight="1" x14ac:dyDescent="0.25">
      <c r="A116" s="55">
        <v>520</v>
      </c>
      <c r="B116" s="30"/>
      <c r="C116" s="30" t="s">
        <v>94</v>
      </c>
      <c r="D116" s="56">
        <f>+D117</f>
        <v>2423707360.2799997</v>
      </c>
      <c r="E116" s="56">
        <f>+E117</f>
        <v>0</v>
      </c>
      <c r="F116" s="56">
        <f t="shared" si="4"/>
        <v>2423707360.2799997</v>
      </c>
      <c r="G116" s="79">
        <f>+G117</f>
        <v>2251363360.2799997</v>
      </c>
    </row>
    <row r="117" spans="1:7" s="57" customFormat="1" ht="15.75" customHeight="1" x14ac:dyDescent="0.25">
      <c r="A117" s="55">
        <v>520600</v>
      </c>
      <c r="B117" s="30"/>
      <c r="C117" s="30" t="s">
        <v>78</v>
      </c>
      <c r="D117" s="56">
        <f>+D118+D119</f>
        <v>2423707360.2799997</v>
      </c>
      <c r="E117" s="56">
        <f>+E118+E119</f>
        <v>0</v>
      </c>
      <c r="F117" s="56">
        <f t="shared" si="4"/>
        <v>2423707360.2799997</v>
      </c>
      <c r="G117" s="79">
        <f>+G118+G119</f>
        <v>2251363360.2799997</v>
      </c>
    </row>
    <row r="118" spans="1:7" ht="48" customHeight="1" x14ac:dyDescent="0.25">
      <c r="A118" s="55">
        <v>5206002</v>
      </c>
      <c r="B118" s="30">
        <v>20</v>
      </c>
      <c r="C118" s="30" t="s">
        <v>95</v>
      </c>
      <c r="D118" s="28">
        <v>632395691.27999997</v>
      </c>
      <c r="E118" s="28">
        <v>0</v>
      </c>
      <c r="F118" s="28">
        <f t="shared" si="4"/>
        <v>632395691.27999997</v>
      </c>
      <c r="G118" s="29">
        <v>632395691.27999997</v>
      </c>
    </row>
    <row r="119" spans="1:7" ht="31.5" x14ac:dyDescent="0.25">
      <c r="A119" s="55">
        <v>5206007</v>
      </c>
      <c r="B119" s="30">
        <v>20</v>
      </c>
      <c r="C119" s="30" t="s">
        <v>96</v>
      </c>
      <c r="D119" s="28">
        <v>1791311669</v>
      </c>
      <c r="E119" s="28">
        <v>0</v>
      </c>
      <c r="F119" s="28">
        <f t="shared" si="4"/>
        <v>1791311669</v>
      </c>
      <c r="G119" s="29">
        <v>1618967669</v>
      </c>
    </row>
    <row r="120" spans="1:7" s="57" customFormat="1" ht="54" customHeight="1" x14ac:dyDescent="0.25">
      <c r="A120" s="55">
        <v>530</v>
      </c>
      <c r="B120" s="30"/>
      <c r="C120" s="30" t="s">
        <v>97</v>
      </c>
      <c r="D120" s="56">
        <f>+D121</f>
        <v>31221753033</v>
      </c>
      <c r="E120" s="80">
        <f>+E121</f>
        <v>0</v>
      </c>
      <c r="F120" s="56">
        <f>+D120-E120</f>
        <v>31221753033</v>
      </c>
      <c r="G120" s="79">
        <f>+G121</f>
        <v>31221753033</v>
      </c>
    </row>
    <row r="121" spans="1:7" s="57" customFormat="1" ht="15.75" customHeight="1" x14ac:dyDescent="0.25">
      <c r="A121" s="55">
        <v>530600</v>
      </c>
      <c r="B121" s="30"/>
      <c r="C121" s="30" t="s">
        <v>78</v>
      </c>
      <c r="D121" s="56">
        <f>+D122+D123</f>
        <v>31221753033</v>
      </c>
      <c r="E121" s="80">
        <f>+E122</f>
        <v>0</v>
      </c>
      <c r="F121" s="56">
        <f>+D121-E121</f>
        <v>31221753033</v>
      </c>
      <c r="G121" s="79">
        <f>+G122+G123</f>
        <v>31221753033</v>
      </c>
    </row>
    <row r="122" spans="1:7" s="57" customFormat="1" ht="57" customHeight="1" x14ac:dyDescent="0.25">
      <c r="A122" s="55">
        <v>5306003</v>
      </c>
      <c r="B122" s="30">
        <v>11</v>
      </c>
      <c r="C122" s="30" t="s">
        <v>98</v>
      </c>
      <c r="D122" s="56">
        <v>31181000000</v>
      </c>
      <c r="E122" s="81">
        <v>0</v>
      </c>
      <c r="F122" s="56">
        <f>+D122-E122</f>
        <v>31181000000</v>
      </c>
      <c r="G122" s="79">
        <v>31181000000</v>
      </c>
    </row>
    <row r="123" spans="1:7" s="57" customFormat="1" ht="57" customHeight="1" thickBot="1" x14ac:dyDescent="0.3">
      <c r="A123" s="82">
        <v>5306003</v>
      </c>
      <c r="B123" s="83">
        <v>20</v>
      </c>
      <c r="C123" s="83" t="s">
        <v>98</v>
      </c>
      <c r="D123" s="84">
        <v>40753033</v>
      </c>
      <c r="E123" s="85">
        <v>0</v>
      </c>
      <c r="F123" s="84">
        <f>+D123-E123</f>
        <v>40753033</v>
      </c>
      <c r="G123" s="86">
        <v>40753033</v>
      </c>
    </row>
    <row r="124" spans="1:7" ht="16.5" thickBot="1" x14ac:dyDescent="0.3">
      <c r="A124" s="422" t="s">
        <v>99</v>
      </c>
      <c r="B124" s="423"/>
      <c r="C124" s="424"/>
      <c r="D124" s="89">
        <f>+D9+D90</f>
        <v>579396716849.48999</v>
      </c>
      <c r="E124" s="90">
        <f>+E24+E92</f>
        <v>0</v>
      </c>
      <c r="F124" s="89">
        <f>+F9+F90</f>
        <v>579396716849.48999</v>
      </c>
      <c r="G124" s="89">
        <f>+G9+G90</f>
        <v>309119987308.66003</v>
      </c>
    </row>
    <row r="125" spans="1:7" x14ac:dyDescent="0.25">
      <c r="A125" s="2"/>
      <c r="G125" s="5"/>
    </row>
    <row r="126" spans="1:7" ht="35.25" customHeight="1" x14ac:dyDescent="0.25">
      <c r="A126" s="2"/>
      <c r="G126" s="237"/>
    </row>
    <row r="127" spans="1:7" x14ac:dyDescent="0.25">
      <c r="A127" s="91" t="s">
        <v>100</v>
      </c>
      <c r="B127" s="92"/>
      <c r="C127" s="92"/>
      <c r="D127" s="92"/>
      <c r="E127" s="93" t="s">
        <v>101</v>
      </c>
      <c r="F127" s="93"/>
      <c r="G127" s="94"/>
    </row>
    <row r="128" spans="1:7" x14ac:dyDescent="0.25">
      <c r="A128" s="95" t="s">
        <v>102</v>
      </c>
      <c r="B128" s="92"/>
      <c r="C128" s="92"/>
      <c r="D128" s="92"/>
      <c r="E128" s="96" t="s">
        <v>103</v>
      </c>
      <c r="F128" s="96"/>
      <c r="G128" s="97"/>
    </row>
    <row r="129" spans="1:7" x14ac:dyDescent="0.25">
      <c r="A129" s="95" t="s">
        <v>104</v>
      </c>
      <c r="B129" s="92"/>
      <c r="C129" s="92"/>
      <c r="D129" s="98"/>
      <c r="E129" s="99" t="s">
        <v>105</v>
      </c>
      <c r="F129" s="93"/>
      <c r="G129" s="94"/>
    </row>
    <row r="130" spans="1:7" x14ac:dyDescent="0.25">
      <c r="A130" s="95"/>
      <c r="B130" s="92"/>
      <c r="C130" s="92"/>
      <c r="D130" s="92"/>
      <c r="E130" s="96"/>
      <c r="F130" s="96"/>
      <c r="G130" s="97"/>
    </row>
    <row r="131" spans="1:7" x14ac:dyDescent="0.25">
      <c r="A131" s="91"/>
      <c r="B131" s="92"/>
      <c r="C131" s="92"/>
      <c r="D131" s="99"/>
      <c r="E131" s="100"/>
      <c r="F131" s="99"/>
      <c r="G131" s="94"/>
    </row>
    <row r="132" spans="1:7" x14ac:dyDescent="0.25">
      <c r="A132" s="95"/>
      <c r="B132" s="92"/>
      <c r="C132" s="92"/>
      <c r="D132" s="99"/>
      <c r="E132" s="100"/>
      <c r="F132" s="99"/>
      <c r="G132" s="94"/>
    </row>
    <row r="133" spans="1:7" x14ac:dyDescent="0.25">
      <c r="A133" s="95" t="s">
        <v>106</v>
      </c>
      <c r="B133" s="92"/>
      <c r="C133" s="92"/>
      <c r="D133" s="3" t="s">
        <v>107</v>
      </c>
      <c r="F133" s="92" t="s">
        <v>101</v>
      </c>
      <c r="G133" s="101"/>
    </row>
    <row r="134" spans="1:7" x14ac:dyDescent="0.25">
      <c r="A134" s="95" t="s">
        <v>108</v>
      </c>
      <c r="B134" s="92"/>
      <c r="C134" s="92"/>
      <c r="D134" s="102" t="s">
        <v>109</v>
      </c>
      <c r="F134" s="96" t="s">
        <v>110</v>
      </c>
      <c r="G134" s="94"/>
    </row>
    <row r="135" spans="1:7" x14ac:dyDescent="0.25">
      <c r="A135" s="95" t="s">
        <v>111</v>
      </c>
      <c r="B135" s="92"/>
      <c r="C135" s="92"/>
      <c r="D135" s="102" t="s">
        <v>112</v>
      </c>
      <c r="F135" s="99" t="s">
        <v>113</v>
      </c>
      <c r="G135" s="94"/>
    </row>
    <row r="136" spans="1:7" ht="15.75" thickBot="1" x14ac:dyDescent="0.3">
      <c r="A136" s="103"/>
      <c r="B136" s="62"/>
      <c r="C136" s="62"/>
      <c r="D136" s="62"/>
      <c r="E136" s="63"/>
      <c r="F136" s="63"/>
      <c r="G136" s="65"/>
    </row>
  </sheetData>
  <mergeCells count="112">
    <mergeCell ref="A124:C124"/>
    <mergeCell ref="FK109:FQ109"/>
    <mergeCell ref="FR109:FX109"/>
    <mergeCell ref="FY109:GE109"/>
    <mergeCell ref="GF109:GL109"/>
    <mergeCell ref="GM109:GS109"/>
    <mergeCell ref="GT109:GZ109"/>
    <mergeCell ref="DU109:EA109"/>
    <mergeCell ref="EB109:EH109"/>
    <mergeCell ref="EI109:EO109"/>
    <mergeCell ref="EP109:EV109"/>
    <mergeCell ref="EW109:FC109"/>
    <mergeCell ref="FD109:FJ109"/>
    <mergeCell ref="CE109:CK109"/>
    <mergeCell ref="CL109:CR109"/>
    <mergeCell ref="CS109:CY109"/>
    <mergeCell ref="CZ109:DF109"/>
    <mergeCell ref="DG109:DM109"/>
    <mergeCell ref="DN109:DT109"/>
    <mergeCell ref="A109:G109"/>
    <mergeCell ref="I109:L109"/>
    <mergeCell ref="M109:S109"/>
    <mergeCell ref="T109:Z109"/>
    <mergeCell ref="AA109:AG109"/>
    <mergeCell ref="AH109:AN109"/>
    <mergeCell ref="HA109:HG109"/>
    <mergeCell ref="HH109:HN109"/>
    <mergeCell ref="HO109:HU109"/>
    <mergeCell ref="IC108:IF108"/>
    <mergeCell ref="FD108:FJ108"/>
    <mergeCell ref="FK108:FQ108"/>
    <mergeCell ref="FR108:FX108"/>
    <mergeCell ref="FY108:GE108"/>
    <mergeCell ref="GF108:GL108"/>
    <mergeCell ref="GM108:GS108"/>
    <mergeCell ref="AO109:AU109"/>
    <mergeCell ref="AV109:BB109"/>
    <mergeCell ref="BC109:BI109"/>
    <mergeCell ref="BJ109:BP109"/>
    <mergeCell ref="BQ109:BW109"/>
    <mergeCell ref="BX109:CD109"/>
    <mergeCell ref="HV109:IB109"/>
    <mergeCell ref="IC109:IF109"/>
    <mergeCell ref="CL108:CR108"/>
    <mergeCell ref="CS108:CY108"/>
    <mergeCell ref="CZ108:DF108"/>
    <mergeCell ref="DG108:DM108"/>
    <mergeCell ref="GT108:GZ108"/>
    <mergeCell ref="HA108:HG108"/>
    <mergeCell ref="HH108:HN108"/>
    <mergeCell ref="HO108:HU108"/>
    <mergeCell ref="HV108:IB108"/>
    <mergeCell ref="AH108:AN108"/>
    <mergeCell ref="AO108:AU108"/>
    <mergeCell ref="AV108:BB108"/>
    <mergeCell ref="BC108:BI108"/>
    <mergeCell ref="BJ108:BP108"/>
    <mergeCell ref="BQ108:BW108"/>
    <mergeCell ref="DN108:DT108"/>
    <mergeCell ref="DU108:EA108"/>
    <mergeCell ref="EB108:EH108"/>
    <mergeCell ref="EI108:EO108"/>
    <mergeCell ref="EP108:EV108"/>
    <mergeCell ref="EW108:FC108"/>
    <mergeCell ref="BX108:CD108"/>
    <mergeCell ref="CE108:CK108"/>
    <mergeCell ref="HH83:HN83"/>
    <mergeCell ref="HO83:HU83"/>
    <mergeCell ref="HV83:IB83"/>
    <mergeCell ref="DU83:EA83"/>
    <mergeCell ref="AV83:BB83"/>
    <mergeCell ref="BC83:BI83"/>
    <mergeCell ref="BJ83:BP83"/>
    <mergeCell ref="BQ83:BW83"/>
    <mergeCell ref="BX83:CD83"/>
    <mergeCell ref="CE83:CK83"/>
    <mergeCell ref="IC83:IF83"/>
    <mergeCell ref="A84:G84"/>
    <mergeCell ref="A108:G108"/>
    <mergeCell ref="I108:L108"/>
    <mergeCell ref="M108:S108"/>
    <mergeCell ref="T108:Z108"/>
    <mergeCell ref="AA108:AG108"/>
    <mergeCell ref="FR83:FX83"/>
    <mergeCell ref="FY83:GE83"/>
    <mergeCell ref="GF83:GL83"/>
    <mergeCell ref="GM83:GS83"/>
    <mergeCell ref="GT83:GZ83"/>
    <mergeCell ref="HA83:HG83"/>
    <mergeCell ref="EB83:EH83"/>
    <mergeCell ref="EI83:EO83"/>
    <mergeCell ref="EP83:EV83"/>
    <mergeCell ref="EW83:FC83"/>
    <mergeCell ref="FD83:FJ83"/>
    <mergeCell ref="FK83:FQ83"/>
    <mergeCell ref="CL83:CR83"/>
    <mergeCell ref="CS83:CY83"/>
    <mergeCell ref="CZ83:DF83"/>
    <mergeCell ref="DG83:DM83"/>
    <mergeCell ref="DN83:DT83"/>
    <mergeCell ref="I83:L83"/>
    <mergeCell ref="M83:S83"/>
    <mergeCell ref="T83:Z83"/>
    <mergeCell ref="AA83:AG83"/>
    <mergeCell ref="AH83:AN83"/>
    <mergeCell ref="AO83:AU83"/>
    <mergeCell ref="A1:G1"/>
    <mergeCell ref="A2:G2"/>
    <mergeCell ref="A45:G45"/>
    <mergeCell ref="A46:G46"/>
    <mergeCell ref="A47:G47"/>
    <mergeCell ref="A83:G8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landscape" r:id="rId1"/>
  <rowBreaks count="3" manualBreakCount="3">
    <brk id="43" max="6" man="1"/>
    <brk id="81" max="6" man="1"/>
    <brk id="106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136"/>
  <sheetViews>
    <sheetView zoomScaleNormal="100" workbookViewId="0">
      <selection activeCell="E15" sqref="E15"/>
    </sheetView>
  </sheetViews>
  <sheetFormatPr baseColWidth="10" defaultRowHeight="15" x14ac:dyDescent="0.25"/>
  <cols>
    <col min="1" max="1" width="20.28515625" style="1" customWidth="1"/>
    <col min="2" max="2" width="7.28515625" style="1" customWidth="1"/>
    <col min="3" max="3" width="51.42578125" style="1" customWidth="1"/>
    <col min="4" max="4" width="23.42578125" style="3" customWidth="1"/>
    <col min="5" max="5" width="19.42578125" style="4" customWidth="1"/>
    <col min="6" max="6" width="20" style="3" customWidth="1"/>
    <col min="7" max="7" width="25.140625" style="3" customWidth="1"/>
    <col min="8" max="8" width="4.42578125" style="1" customWidth="1"/>
    <col min="9" max="256" width="11.42578125" style="1"/>
    <col min="257" max="257" width="20.28515625" style="1" customWidth="1"/>
    <col min="258" max="258" width="7.28515625" style="1" customWidth="1"/>
    <col min="259" max="259" width="51.42578125" style="1" customWidth="1"/>
    <col min="260" max="260" width="23.42578125" style="1" customWidth="1"/>
    <col min="261" max="261" width="19.42578125" style="1" customWidth="1"/>
    <col min="262" max="262" width="20" style="1" customWidth="1"/>
    <col min="263" max="263" width="25.140625" style="1" customWidth="1"/>
    <col min="264" max="264" width="4.42578125" style="1" customWidth="1"/>
    <col min="265" max="512" width="11.42578125" style="1"/>
    <col min="513" max="513" width="20.28515625" style="1" customWidth="1"/>
    <col min="514" max="514" width="7.28515625" style="1" customWidth="1"/>
    <col min="515" max="515" width="51.42578125" style="1" customWidth="1"/>
    <col min="516" max="516" width="23.42578125" style="1" customWidth="1"/>
    <col min="517" max="517" width="19.42578125" style="1" customWidth="1"/>
    <col min="518" max="518" width="20" style="1" customWidth="1"/>
    <col min="519" max="519" width="25.140625" style="1" customWidth="1"/>
    <col min="520" max="520" width="4.42578125" style="1" customWidth="1"/>
    <col min="521" max="768" width="11.42578125" style="1"/>
    <col min="769" max="769" width="20.28515625" style="1" customWidth="1"/>
    <col min="770" max="770" width="7.28515625" style="1" customWidth="1"/>
    <col min="771" max="771" width="51.42578125" style="1" customWidth="1"/>
    <col min="772" max="772" width="23.42578125" style="1" customWidth="1"/>
    <col min="773" max="773" width="19.42578125" style="1" customWidth="1"/>
    <col min="774" max="774" width="20" style="1" customWidth="1"/>
    <col min="775" max="775" width="25.140625" style="1" customWidth="1"/>
    <col min="776" max="776" width="4.42578125" style="1" customWidth="1"/>
    <col min="777" max="1024" width="11.42578125" style="1"/>
    <col min="1025" max="1025" width="20.28515625" style="1" customWidth="1"/>
    <col min="1026" max="1026" width="7.28515625" style="1" customWidth="1"/>
    <col min="1027" max="1027" width="51.42578125" style="1" customWidth="1"/>
    <col min="1028" max="1028" width="23.42578125" style="1" customWidth="1"/>
    <col min="1029" max="1029" width="19.42578125" style="1" customWidth="1"/>
    <col min="1030" max="1030" width="20" style="1" customWidth="1"/>
    <col min="1031" max="1031" width="25.140625" style="1" customWidth="1"/>
    <col min="1032" max="1032" width="4.42578125" style="1" customWidth="1"/>
    <col min="1033" max="1280" width="11.42578125" style="1"/>
    <col min="1281" max="1281" width="20.28515625" style="1" customWidth="1"/>
    <col min="1282" max="1282" width="7.28515625" style="1" customWidth="1"/>
    <col min="1283" max="1283" width="51.42578125" style="1" customWidth="1"/>
    <col min="1284" max="1284" width="23.42578125" style="1" customWidth="1"/>
    <col min="1285" max="1285" width="19.42578125" style="1" customWidth="1"/>
    <col min="1286" max="1286" width="20" style="1" customWidth="1"/>
    <col min="1287" max="1287" width="25.140625" style="1" customWidth="1"/>
    <col min="1288" max="1288" width="4.42578125" style="1" customWidth="1"/>
    <col min="1289" max="1536" width="11.42578125" style="1"/>
    <col min="1537" max="1537" width="20.28515625" style="1" customWidth="1"/>
    <col min="1538" max="1538" width="7.28515625" style="1" customWidth="1"/>
    <col min="1539" max="1539" width="51.42578125" style="1" customWidth="1"/>
    <col min="1540" max="1540" width="23.42578125" style="1" customWidth="1"/>
    <col min="1541" max="1541" width="19.42578125" style="1" customWidth="1"/>
    <col min="1542" max="1542" width="20" style="1" customWidth="1"/>
    <col min="1543" max="1543" width="25.140625" style="1" customWidth="1"/>
    <col min="1544" max="1544" width="4.42578125" style="1" customWidth="1"/>
    <col min="1545" max="1792" width="11.42578125" style="1"/>
    <col min="1793" max="1793" width="20.28515625" style="1" customWidth="1"/>
    <col min="1794" max="1794" width="7.28515625" style="1" customWidth="1"/>
    <col min="1795" max="1795" width="51.42578125" style="1" customWidth="1"/>
    <col min="1796" max="1796" width="23.42578125" style="1" customWidth="1"/>
    <col min="1797" max="1797" width="19.42578125" style="1" customWidth="1"/>
    <col min="1798" max="1798" width="20" style="1" customWidth="1"/>
    <col min="1799" max="1799" width="25.140625" style="1" customWidth="1"/>
    <col min="1800" max="1800" width="4.42578125" style="1" customWidth="1"/>
    <col min="1801" max="2048" width="11.42578125" style="1"/>
    <col min="2049" max="2049" width="20.28515625" style="1" customWidth="1"/>
    <col min="2050" max="2050" width="7.28515625" style="1" customWidth="1"/>
    <col min="2051" max="2051" width="51.42578125" style="1" customWidth="1"/>
    <col min="2052" max="2052" width="23.42578125" style="1" customWidth="1"/>
    <col min="2053" max="2053" width="19.42578125" style="1" customWidth="1"/>
    <col min="2054" max="2054" width="20" style="1" customWidth="1"/>
    <col min="2055" max="2055" width="25.140625" style="1" customWidth="1"/>
    <col min="2056" max="2056" width="4.42578125" style="1" customWidth="1"/>
    <col min="2057" max="2304" width="11.42578125" style="1"/>
    <col min="2305" max="2305" width="20.28515625" style="1" customWidth="1"/>
    <col min="2306" max="2306" width="7.28515625" style="1" customWidth="1"/>
    <col min="2307" max="2307" width="51.42578125" style="1" customWidth="1"/>
    <col min="2308" max="2308" width="23.42578125" style="1" customWidth="1"/>
    <col min="2309" max="2309" width="19.42578125" style="1" customWidth="1"/>
    <col min="2310" max="2310" width="20" style="1" customWidth="1"/>
    <col min="2311" max="2311" width="25.140625" style="1" customWidth="1"/>
    <col min="2312" max="2312" width="4.42578125" style="1" customWidth="1"/>
    <col min="2313" max="2560" width="11.42578125" style="1"/>
    <col min="2561" max="2561" width="20.28515625" style="1" customWidth="1"/>
    <col min="2562" max="2562" width="7.28515625" style="1" customWidth="1"/>
    <col min="2563" max="2563" width="51.42578125" style="1" customWidth="1"/>
    <col min="2564" max="2564" width="23.42578125" style="1" customWidth="1"/>
    <col min="2565" max="2565" width="19.42578125" style="1" customWidth="1"/>
    <col min="2566" max="2566" width="20" style="1" customWidth="1"/>
    <col min="2567" max="2567" width="25.140625" style="1" customWidth="1"/>
    <col min="2568" max="2568" width="4.42578125" style="1" customWidth="1"/>
    <col min="2569" max="2816" width="11.42578125" style="1"/>
    <col min="2817" max="2817" width="20.28515625" style="1" customWidth="1"/>
    <col min="2818" max="2818" width="7.28515625" style="1" customWidth="1"/>
    <col min="2819" max="2819" width="51.42578125" style="1" customWidth="1"/>
    <col min="2820" max="2820" width="23.42578125" style="1" customWidth="1"/>
    <col min="2821" max="2821" width="19.42578125" style="1" customWidth="1"/>
    <col min="2822" max="2822" width="20" style="1" customWidth="1"/>
    <col min="2823" max="2823" width="25.140625" style="1" customWidth="1"/>
    <col min="2824" max="2824" width="4.42578125" style="1" customWidth="1"/>
    <col min="2825" max="3072" width="11.42578125" style="1"/>
    <col min="3073" max="3073" width="20.28515625" style="1" customWidth="1"/>
    <col min="3074" max="3074" width="7.28515625" style="1" customWidth="1"/>
    <col min="3075" max="3075" width="51.42578125" style="1" customWidth="1"/>
    <col min="3076" max="3076" width="23.42578125" style="1" customWidth="1"/>
    <col min="3077" max="3077" width="19.42578125" style="1" customWidth="1"/>
    <col min="3078" max="3078" width="20" style="1" customWidth="1"/>
    <col min="3079" max="3079" width="25.140625" style="1" customWidth="1"/>
    <col min="3080" max="3080" width="4.42578125" style="1" customWidth="1"/>
    <col min="3081" max="3328" width="11.42578125" style="1"/>
    <col min="3329" max="3329" width="20.28515625" style="1" customWidth="1"/>
    <col min="3330" max="3330" width="7.28515625" style="1" customWidth="1"/>
    <col min="3331" max="3331" width="51.42578125" style="1" customWidth="1"/>
    <col min="3332" max="3332" width="23.42578125" style="1" customWidth="1"/>
    <col min="3333" max="3333" width="19.42578125" style="1" customWidth="1"/>
    <col min="3334" max="3334" width="20" style="1" customWidth="1"/>
    <col min="3335" max="3335" width="25.140625" style="1" customWidth="1"/>
    <col min="3336" max="3336" width="4.42578125" style="1" customWidth="1"/>
    <col min="3337" max="3584" width="11.42578125" style="1"/>
    <col min="3585" max="3585" width="20.28515625" style="1" customWidth="1"/>
    <col min="3586" max="3586" width="7.28515625" style="1" customWidth="1"/>
    <col min="3587" max="3587" width="51.42578125" style="1" customWidth="1"/>
    <col min="3588" max="3588" width="23.42578125" style="1" customWidth="1"/>
    <col min="3589" max="3589" width="19.42578125" style="1" customWidth="1"/>
    <col min="3590" max="3590" width="20" style="1" customWidth="1"/>
    <col min="3591" max="3591" width="25.140625" style="1" customWidth="1"/>
    <col min="3592" max="3592" width="4.42578125" style="1" customWidth="1"/>
    <col min="3593" max="3840" width="11.42578125" style="1"/>
    <col min="3841" max="3841" width="20.28515625" style="1" customWidth="1"/>
    <col min="3842" max="3842" width="7.28515625" style="1" customWidth="1"/>
    <col min="3843" max="3843" width="51.42578125" style="1" customWidth="1"/>
    <col min="3844" max="3844" width="23.42578125" style="1" customWidth="1"/>
    <col min="3845" max="3845" width="19.42578125" style="1" customWidth="1"/>
    <col min="3846" max="3846" width="20" style="1" customWidth="1"/>
    <col min="3847" max="3847" width="25.140625" style="1" customWidth="1"/>
    <col min="3848" max="3848" width="4.42578125" style="1" customWidth="1"/>
    <col min="3849" max="4096" width="11.42578125" style="1"/>
    <col min="4097" max="4097" width="20.28515625" style="1" customWidth="1"/>
    <col min="4098" max="4098" width="7.28515625" style="1" customWidth="1"/>
    <col min="4099" max="4099" width="51.42578125" style="1" customWidth="1"/>
    <col min="4100" max="4100" width="23.42578125" style="1" customWidth="1"/>
    <col min="4101" max="4101" width="19.42578125" style="1" customWidth="1"/>
    <col min="4102" max="4102" width="20" style="1" customWidth="1"/>
    <col min="4103" max="4103" width="25.140625" style="1" customWidth="1"/>
    <col min="4104" max="4104" width="4.42578125" style="1" customWidth="1"/>
    <col min="4105" max="4352" width="11.42578125" style="1"/>
    <col min="4353" max="4353" width="20.28515625" style="1" customWidth="1"/>
    <col min="4354" max="4354" width="7.28515625" style="1" customWidth="1"/>
    <col min="4355" max="4355" width="51.42578125" style="1" customWidth="1"/>
    <col min="4356" max="4356" width="23.42578125" style="1" customWidth="1"/>
    <col min="4357" max="4357" width="19.42578125" style="1" customWidth="1"/>
    <col min="4358" max="4358" width="20" style="1" customWidth="1"/>
    <col min="4359" max="4359" width="25.140625" style="1" customWidth="1"/>
    <col min="4360" max="4360" width="4.42578125" style="1" customWidth="1"/>
    <col min="4361" max="4608" width="11.42578125" style="1"/>
    <col min="4609" max="4609" width="20.28515625" style="1" customWidth="1"/>
    <col min="4610" max="4610" width="7.28515625" style="1" customWidth="1"/>
    <col min="4611" max="4611" width="51.42578125" style="1" customWidth="1"/>
    <col min="4612" max="4612" width="23.42578125" style="1" customWidth="1"/>
    <col min="4613" max="4613" width="19.42578125" style="1" customWidth="1"/>
    <col min="4614" max="4614" width="20" style="1" customWidth="1"/>
    <col min="4615" max="4615" width="25.140625" style="1" customWidth="1"/>
    <col min="4616" max="4616" width="4.42578125" style="1" customWidth="1"/>
    <col min="4617" max="4864" width="11.42578125" style="1"/>
    <col min="4865" max="4865" width="20.28515625" style="1" customWidth="1"/>
    <col min="4866" max="4866" width="7.28515625" style="1" customWidth="1"/>
    <col min="4867" max="4867" width="51.42578125" style="1" customWidth="1"/>
    <col min="4868" max="4868" width="23.42578125" style="1" customWidth="1"/>
    <col min="4869" max="4869" width="19.42578125" style="1" customWidth="1"/>
    <col min="4870" max="4870" width="20" style="1" customWidth="1"/>
    <col min="4871" max="4871" width="25.140625" style="1" customWidth="1"/>
    <col min="4872" max="4872" width="4.42578125" style="1" customWidth="1"/>
    <col min="4873" max="5120" width="11.42578125" style="1"/>
    <col min="5121" max="5121" width="20.28515625" style="1" customWidth="1"/>
    <col min="5122" max="5122" width="7.28515625" style="1" customWidth="1"/>
    <col min="5123" max="5123" width="51.42578125" style="1" customWidth="1"/>
    <col min="5124" max="5124" width="23.42578125" style="1" customWidth="1"/>
    <col min="5125" max="5125" width="19.42578125" style="1" customWidth="1"/>
    <col min="5126" max="5126" width="20" style="1" customWidth="1"/>
    <col min="5127" max="5127" width="25.140625" style="1" customWidth="1"/>
    <col min="5128" max="5128" width="4.42578125" style="1" customWidth="1"/>
    <col min="5129" max="5376" width="11.42578125" style="1"/>
    <col min="5377" max="5377" width="20.28515625" style="1" customWidth="1"/>
    <col min="5378" max="5378" width="7.28515625" style="1" customWidth="1"/>
    <col min="5379" max="5379" width="51.42578125" style="1" customWidth="1"/>
    <col min="5380" max="5380" width="23.42578125" style="1" customWidth="1"/>
    <col min="5381" max="5381" width="19.42578125" style="1" customWidth="1"/>
    <col min="5382" max="5382" width="20" style="1" customWidth="1"/>
    <col min="5383" max="5383" width="25.140625" style="1" customWidth="1"/>
    <col min="5384" max="5384" width="4.42578125" style="1" customWidth="1"/>
    <col min="5385" max="5632" width="11.42578125" style="1"/>
    <col min="5633" max="5633" width="20.28515625" style="1" customWidth="1"/>
    <col min="5634" max="5634" width="7.28515625" style="1" customWidth="1"/>
    <col min="5635" max="5635" width="51.42578125" style="1" customWidth="1"/>
    <col min="5636" max="5636" width="23.42578125" style="1" customWidth="1"/>
    <col min="5637" max="5637" width="19.42578125" style="1" customWidth="1"/>
    <col min="5638" max="5638" width="20" style="1" customWidth="1"/>
    <col min="5639" max="5639" width="25.140625" style="1" customWidth="1"/>
    <col min="5640" max="5640" width="4.42578125" style="1" customWidth="1"/>
    <col min="5641" max="5888" width="11.42578125" style="1"/>
    <col min="5889" max="5889" width="20.28515625" style="1" customWidth="1"/>
    <col min="5890" max="5890" width="7.28515625" style="1" customWidth="1"/>
    <col min="5891" max="5891" width="51.42578125" style="1" customWidth="1"/>
    <col min="5892" max="5892" width="23.42578125" style="1" customWidth="1"/>
    <col min="5893" max="5893" width="19.42578125" style="1" customWidth="1"/>
    <col min="5894" max="5894" width="20" style="1" customWidth="1"/>
    <col min="5895" max="5895" width="25.140625" style="1" customWidth="1"/>
    <col min="5896" max="5896" width="4.42578125" style="1" customWidth="1"/>
    <col min="5897" max="6144" width="11.42578125" style="1"/>
    <col min="6145" max="6145" width="20.28515625" style="1" customWidth="1"/>
    <col min="6146" max="6146" width="7.28515625" style="1" customWidth="1"/>
    <col min="6147" max="6147" width="51.42578125" style="1" customWidth="1"/>
    <col min="6148" max="6148" width="23.42578125" style="1" customWidth="1"/>
    <col min="6149" max="6149" width="19.42578125" style="1" customWidth="1"/>
    <col min="6150" max="6150" width="20" style="1" customWidth="1"/>
    <col min="6151" max="6151" width="25.140625" style="1" customWidth="1"/>
    <col min="6152" max="6152" width="4.42578125" style="1" customWidth="1"/>
    <col min="6153" max="6400" width="11.42578125" style="1"/>
    <col min="6401" max="6401" width="20.28515625" style="1" customWidth="1"/>
    <col min="6402" max="6402" width="7.28515625" style="1" customWidth="1"/>
    <col min="6403" max="6403" width="51.42578125" style="1" customWidth="1"/>
    <col min="6404" max="6404" width="23.42578125" style="1" customWidth="1"/>
    <col min="6405" max="6405" width="19.42578125" style="1" customWidth="1"/>
    <col min="6406" max="6406" width="20" style="1" customWidth="1"/>
    <col min="6407" max="6407" width="25.140625" style="1" customWidth="1"/>
    <col min="6408" max="6408" width="4.42578125" style="1" customWidth="1"/>
    <col min="6409" max="6656" width="11.42578125" style="1"/>
    <col min="6657" max="6657" width="20.28515625" style="1" customWidth="1"/>
    <col min="6658" max="6658" width="7.28515625" style="1" customWidth="1"/>
    <col min="6659" max="6659" width="51.42578125" style="1" customWidth="1"/>
    <col min="6660" max="6660" width="23.42578125" style="1" customWidth="1"/>
    <col min="6661" max="6661" width="19.42578125" style="1" customWidth="1"/>
    <col min="6662" max="6662" width="20" style="1" customWidth="1"/>
    <col min="6663" max="6663" width="25.140625" style="1" customWidth="1"/>
    <col min="6664" max="6664" width="4.42578125" style="1" customWidth="1"/>
    <col min="6665" max="6912" width="11.42578125" style="1"/>
    <col min="6913" max="6913" width="20.28515625" style="1" customWidth="1"/>
    <col min="6914" max="6914" width="7.28515625" style="1" customWidth="1"/>
    <col min="6915" max="6915" width="51.42578125" style="1" customWidth="1"/>
    <col min="6916" max="6916" width="23.42578125" style="1" customWidth="1"/>
    <col min="6917" max="6917" width="19.42578125" style="1" customWidth="1"/>
    <col min="6918" max="6918" width="20" style="1" customWidth="1"/>
    <col min="6919" max="6919" width="25.140625" style="1" customWidth="1"/>
    <col min="6920" max="6920" width="4.42578125" style="1" customWidth="1"/>
    <col min="6921" max="7168" width="11.42578125" style="1"/>
    <col min="7169" max="7169" width="20.28515625" style="1" customWidth="1"/>
    <col min="7170" max="7170" width="7.28515625" style="1" customWidth="1"/>
    <col min="7171" max="7171" width="51.42578125" style="1" customWidth="1"/>
    <col min="7172" max="7172" width="23.42578125" style="1" customWidth="1"/>
    <col min="7173" max="7173" width="19.42578125" style="1" customWidth="1"/>
    <col min="7174" max="7174" width="20" style="1" customWidth="1"/>
    <col min="7175" max="7175" width="25.140625" style="1" customWidth="1"/>
    <col min="7176" max="7176" width="4.42578125" style="1" customWidth="1"/>
    <col min="7177" max="7424" width="11.42578125" style="1"/>
    <col min="7425" max="7425" width="20.28515625" style="1" customWidth="1"/>
    <col min="7426" max="7426" width="7.28515625" style="1" customWidth="1"/>
    <col min="7427" max="7427" width="51.42578125" style="1" customWidth="1"/>
    <col min="7428" max="7428" width="23.42578125" style="1" customWidth="1"/>
    <col min="7429" max="7429" width="19.42578125" style="1" customWidth="1"/>
    <col min="7430" max="7430" width="20" style="1" customWidth="1"/>
    <col min="7431" max="7431" width="25.140625" style="1" customWidth="1"/>
    <col min="7432" max="7432" width="4.42578125" style="1" customWidth="1"/>
    <col min="7433" max="7680" width="11.42578125" style="1"/>
    <col min="7681" max="7681" width="20.28515625" style="1" customWidth="1"/>
    <col min="7682" max="7682" width="7.28515625" style="1" customWidth="1"/>
    <col min="7683" max="7683" width="51.42578125" style="1" customWidth="1"/>
    <col min="7684" max="7684" width="23.42578125" style="1" customWidth="1"/>
    <col min="7685" max="7685" width="19.42578125" style="1" customWidth="1"/>
    <col min="7686" max="7686" width="20" style="1" customWidth="1"/>
    <col min="7687" max="7687" width="25.140625" style="1" customWidth="1"/>
    <col min="7688" max="7688" width="4.42578125" style="1" customWidth="1"/>
    <col min="7689" max="7936" width="11.42578125" style="1"/>
    <col min="7937" max="7937" width="20.28515625" style="1" customWidth="1"/>
    <col min="7938" max="7938" width="7.28515625" style="1" customWidth="1"/>
    <col min="7939" max="7939" width="51.42578125" style="1" customWidth="1"/>
    <col min="7940" max="7940" width="23.42578125" style="1" customWidth="1"/>
    <col min="7941" max="7941" width="19.42578125" style="1" customWidth="1"/>
    <col min="7942" max="7942" width="20" style="1" customWidth="1"/>
    <col min="7943" max="7943" width="25.140625" style="1" customWidth="1"/>
    <col min="7944" max="7944" width="4.42578125" style="1" customWidth="1"/>
    <col min="7945" max="8192" width="11.42578125" style="1"/>
    <col min="8193" max="8193" width="20.28515625" style="1" customWidth="1"/>
    <col min="8194" max="8194" width="7.28515625" style="1" customWidth="1"/>
    <col min="8195" max="8195" width="51.42578125" style="1" customWidth="1"/>
    <col min="8196" max="8196" width="23.42578125" style="1" customWidth="1"/>
    <col min="8197" max="8197" width="19.42578125" style="1" customWidth="1"/>
    <col min="8198" max="8198" width="20" style="1" customWidth="1"/>
    <col min="8199" max="8199" width="25.140625" style="1" customWidth="1"/>
    <col min="8200" max="8200" width="4.42578125" style="1" customWidth="1"/>
    <col min="8201" max="8448" width="11.42578125" style="1"/>
    <col min="8449" max="8449" width="20.28515625" style="1" customWidth="1"/>
    <col min="8450" max="8450" width="7.28515625" style="1" customWidth="1"/>
    <col min="8451" max="8451" width="51.42578125" style="1" customWidth="1"/>
    <col min="8452" max="8452" width="23.42578125" style="1" customWidth="1"/>
    <col min="8453" max="8453" width="19.42578125" style="1" customWidth="1"/>
    <col min="8454" max="8454" width="20" style="1" customWidth="1"/>
    <col min="8455" max="8455" width="25.140625" style="1" customWidth="1"/>
    <col min="8456" max="8456" width="4.42578125" style="1" customWidth="1"/>
    <col min="8457" max="8704" width="11.42578125" style="1"/>
    <col min="8705" max="8705" width="20.28515625" style="1" customWidth="1"/>
    <col min="8706" max="8706" width="7.28515625" style="1" customWidth="1"/>
    <col min="8707" max="8707" width="51.42578125" style="1" customWidth="1"/>
    <col min="8708" max="8708" width="23.42578125" style="1" customWidth="1"/>
    <col min="8709" max="8709" width="19.42578125" style="1" customWidth="1"/>
    <col min="8710" max="8710" width="20" style="1" customWidth="1"/>
    <col min="8711" max="8711" width="25.140625" style="1" customWidth="1"/>
    <col min="8712" max="8712" width="4.42578125" style="1" customWidth="1"/>
    <col min="8713" max="8960" width="11.42578125" style="1"/>
    <col min="8961" max="8961" width="20.28515625" style="1" customWidth="1"/>
    <col min="8962" max="8962" width="7.28515625" style="1" customWidth="1"/>
    <col min="8963" max="8963" width="51.42578125" style="1" customWidth="1"/>
    <col min="8964" max="8964" width="23.42578125" style="1" customWidth="1"/>
    <col min="8965" max="8965" width="19.42578125" style="1" customWidth="1"/>
    <col min="8966" max="8966" width="20" style="1" customWidth="1"/>
    <col min="8967" max="8967" width="25.140625" style="1" customWidth="1"/>
    <col min="8968" max="8968" width="4.42578125" style="1" customWidth="1"/>
    <col min="8969" max="9216" width="11.42578125" style="1"/>
    <col min="9217" max="9217" width="20.28515625" style="1" customWidth="1"/>
    <col min="9218" max="9218" width="7.28515625" style="1" customWidth="1"/>
    <col min="9219" max="9219" width="51.42578125" style="1" customWidth="1"/>
    <col min="9220" max="9220" width="23.42578125" style="1" customWidth="1"/>
    <col min="9221" max="9221" width="19.42578125" style="1" customWidth="1"/>
    <col min="9222" max="9222" width="20" style="1" customWidth="1"/>
    <col min="9223" max="9223" width="25.140625" style="1" customWidth="1"/>
    <col min="9224" max="9224" width="4.42578125" style="1" customWidth="1"/>
    <col min="9225" max="9472" width="11.42578125" style="1"/>
    <col min="9473" max="9473" width="20.28515625" style="1" customWidth="1"/>
    <col min="9474" max="9474" width="7.28515625" style="1" customWidth="1"/>
    <col min="9475" max="9475" width="51.42578125" style="1" customWidth="1"/>
    <col min="9476" max="9476" width="23.42578125" style="1" customWidth="1"/>
    <col min="9477" max="9477" width="19.42578125" style="1" customWidth="1"/>
    <col min="9478" max="9478" width="20" style="1" customWidth="1"/>
    <col min="9479" max="9479" width="25.140625" style="1" customWidth="1"/>
    <col min="9480" max="9480" width="4.42578125" style="1" customWidth="1"/>
    <col min="9481" max="9728" width="11.42578125" style="1"/>
    <col min="9729" max="9729" width="20.28515625" style="1" customWidth="1"/>
    <col min="9730" max="9730" width="7.28515625" style="1" customWidth="1"/>
    <col min="9731" max="9731" width="51.42578125" style="1" customWidth="1"/>
    <col min="9732" max="9732" width="23.42578125" style="1" customWidth="1"/>
    <col min="9733" max="9733" width="19.42578125" style="1" customWidth="1"/>
    <col min="9734" max="9734" width="20" style="1" customWidth="1"/>
    <col min="9735" max="9735" width="25.140625" style="1" customWidth="1"/>
    <col min="9736" max="9736" width="4.42578125" style="1" customWidth="1"/>
    <col min="9737" max="9984" width="11.42578125" style="1"/>
    <col min="9985" max="9985" width="20.28515625" style="1" customWidth="1"/>
    <col min="9986" max="9986" width="7.28515625" style="1" customWidth="1"/>
    <col min="9987" max="9987" width="51.42578125" style="1" customWidth="1"/>
    <col min="9988" max="9988" width="23.42578125" style="1" customWidth="1"/>
    <col min="9989" max="9989" width="19.42578125" style="1" customWidth="1"/>
    <col min="9990" max="9990" width="20" style="1" customWidth="1"/>
    <col min="9991" max="9991" width="25.140625" style="1" customWidth="1"/>
    <col min="9992" max="9992" width="4.42578125" style="1" customWidth="1"/>
    <col min="9993" max="10240" width="11.42578125" style="1"/>
    <col min="10241" max="10241" width="20.28515625" style="1" customWidth="1"/>
    <col min="10242" max="10242" width="7.28515625" style="1" customWidth="1"/>
    <col min="10243" max="10243" width="51.42578125" style="1" customWidth="1"/>
    <col min="10244" max="10244" width="23.42578125" style="1" customWidth="1"/>
    <col min="10245" max="10245" width="19.42578125" style="1" customWidth="1"/>
    <col min="10246" max="10246" width="20" style="1" customWidth="1"/>
    <col min="10247" max="10247" width="25.140625" style="1" customWidth="1"/>
    <col min="10248" max="10248" width="4.42578125" style="1" customWidth="1"/>
    <col min="10249" max="10496" width="11.42578125" style="1"/>
    <col min="10497" max="10497" width="20.28515625" style="1" customWidth="1"/>
    <col min="10498" max="10498" width="7.28515625" style="1" customWidth="1"/>
    <col min="10499" max="10499" width="51.42578125" style="1" customWidth="1"/>
    <col min="10500" max="10500" width="23.42578125" style="1" customWidth="1"/>
    <col min="10501" max="10501" width="19.42578125" style="1" customWidth="1"/>
    <col min="10502" max="10502" width="20" style="1" customWidth="1"/>
    <col min="10503" max="10503" width="25.140625" style="1" customWidth="1"/>
    <col min="10504" max="10504" width="4.42578125" style="1" customWidth="1"/>
    <col min="10505" max="10752" width="11.42578125" style="1"/>
    <col min="10753" max="10753" width="20.28515625" style="1" customWidth="1"/>
    <col min="10754" max="10754" width="7.28515625" style="1" customWidth="1"/>
    <col min="10755" max="10755" width="51.42578125" style="1" customWidth="1"/>
    <col min="10756" max="10756" width="23.42578125" style="1" customWidth="1"/>
    <col min="10757" max="10757" width="19.42578125" style="1" customWidth="1"/>
    <col min="10758" max="10758" width="20" style="1" customWidth="1"/>
    <col min="10759" max="10759" width="25.140625" style="1" customWidth="1"/>
    <col min="10760" max="10760" width="4.42578125" style="1" customWidth="1"/>
    <col min="10761" max="11008" width="11.42578125" style="1"/>
    <col min="11009" max="11009" width="20.28515625" style="1" customWidth="1"/>
    <col min="11010" max="11010" width="7.28515625" style="1" customWidth="1"/>
    <col min="11011" max="11011" width="51.42578125" style="1" customWidth="1"/>
    <col min="11012" max="11012" width="23.42578125" style="1" customWidth="1"/>
    <col min="11013" max="11013" width="19.42578125" style="1" customWidth="1"/>
    <col min="11014" max="11014" width="20" style="1" customWidth="1"/>
    <col min="11015" max="11015" width="25.140625" style="1" customWidth="1"/>
    <col min="11016" max="11016" width="4.42578125" style="1" customWidth="1"/>
    <col min="11017" max="11264" width="11.42578125" style="1"/>
    <col min="11265" max="11265" width="20.28515625" style="1" customWidth="1"/>
    <col min="11266" max="11266" width="7.28515625" style="1" customWidth="1"/>
    <col min="11267" max="11267" width="51.42578125" style="1" customWidth="1"/>
    <col min="11268" max="11268" width="23.42578125" style="1" customWidth="1"/>
    <col min="11269" max="11269" width="19.42578125" style="1" customWidth="1"/>
    <col min="11270" max="11270" width="20" style="1" customWidth="1"/>
    <col min="11271" max="11271" width="25.140625" style="1" customWidth="1"/>
    <col min="11272" max="11272" width="4.42578125" style="1" customWidth="1"/>
    <col min="11273" max="11520" width="11.42578125" style="1"/>
    <col min="11521" max="11521" width="20.28515625" style="1" customWidth="1"/>
    <col min="11522" max="11522" width="7.28515625" style="1" customWidth="1"/>
    <col min="11523" max="11523" width="51.42578125" style="1" customWidth="1"/>
    <col min="11524" max="11524" width="23.42578125" style="1" customWidth="1"/>
    <col min="11525" max="11525" width="19.42578125" style="1" customWidth="1"/>
    <col min="11526" max="11526" width="20" style="1" customWidth="1"/>
    <col min="11527" max="11527" width="25.140625" style="1" customWidth="1"/>
    <col min="11528" max="11528" width="4.42578125" style="1" customWidth="1"/>
    <col min="11529" max="11776" width="11.42578125" style="1"/>
    <col min="11777" max="11777" width="20.28515625" style="1" customWidth="1"/>
    <col min="11778" max="11778" width="7.28515625" style="1" customWidth="1"/>
    <col min="11779" max="11779" width="51.42578125" style="1" customWidth="1"/>
    <col min="11780" max="11780" width="23.42578125" style="1" customWidth="1"/>
    <col min="11781" max="11781" width="19.42578125" style="1" customWidth="1"/>
    <col min="11782" max="11782" width="20" style="1" customWidth="1"/>
    <col min="11783" max="11783" width="25.140625" style="1" customWidth="1"/>
    <col min="11784" max="11784" width="4.42578125" style="1" customWidth="1"/>
    <col min="11785" max="12032" width="11.42578125" style="1"/>
    <col min="12033" max="12033" width="20.28515625" style="1" customWidth="1"/>
    <col min="12034" max="12034" width="7.28515625" style="1" customWidth="1"/>
    <col min="12035" max="12035" width="51.42578125" style="1" customWidth="1"/>
    <col min="12036" max="12036" width="23.42578125" style="1" customWidth="1"/>
    <col min="12037" max="12037" width="19.42578125" style="1" customWidth="1"/>
    <col min="12038" max="12038" width="20" style="1" customWidth="1"/>
    <col min="12039" max="12039" width="25.140625" style="1" customWidth="1"/>
    <col min="12040" max="12040" width="4.42578125" style="1" customWidth="1"/>
    <col min="12041" max="12288" width="11.42578125" style="1"/>
    <col min="12289" max="12289" width="20.28515625" style="1" customWidth="1"/>
    <col min="12290" max="12290" width="7.28515625" style="1" customWidth="1"/>
    <col min="12291" max="12291" width="51.42578125" style="1" customWidth="1"/>
    <col min="12292" max="12292" width="23.42578125" style="1" customWidth="1"/>
    <col min="12293" max="12293" width="19.42578125" style="1" customWidth="1"/>
    <col min="12294" max="12294" width="20" style="1" customWidth="1"/>
    <col min="12295" max="12295" width="25.140625" style="1" customWidth="1"/>
    <col min="12296" max="12296" width="4.42578125" style="1" customWidth="1"/>
    <col min="12297" max="12544" width="11.42578125" style="1"/>
    <col min="12545" max="12545" width="20.28515625" style="1" customWidth="1"/>
    <col min="12546" max="12546" width="7.28515625" style="1" customWidth="1"/>
    <col min="12547" max="12547" width="51.42578125" style="1" customWidth="1"/>
    <col min="12548" max="12548" width="23.42578125" style="1" customWidth="1"/>
    <col min="12549" max="12549" width="19.42578125" style="1" customWidth="1"/>
    <col min="12550" max="12550" width="20" style="1" customWidth="1"/>
    <col min="12551" max="12551" width="25.140625" style="1" customWidth="1"/>
    <col min="12552" max="12552" width="4.42578125" style="1" customWidth="1"/>
    <col min="12553" max="12800" width="11.42578125" style="1"/>
    <col min="12801" max="12801" width="20.28515625" style="1" customWidth="1"/>
    <col min="12802" max="12802" width="7.28515625" style="1" customWidth="1"/>
    <col min="12803" max="12803" width="51.42578125" style="1" customWidth="1"/>
    <col min="12804" max="12804" width="23.42578125" style="1" customWidth="1"/>
    <col min="12805" max="12805" width="19.42578125" style="1" customWidth="1"/>
    <col min="12806" max="12806" width="20" style="1" customWidth="1"/>
    <col min="12807" max="12807" width="25.140625" style="1" customWidth="1"/>
    <col min="12808" max="12808" width="4.42578125" style="1" customWidth="1"/>
    <col min="12809" max="13056" width="11.42578125" style="1"/>
    <col min="13057" max="13057" width="20.28515625" style="1" customWidth="1"/>
    <col min="13058" max="13058" width="7.28515625" style="1" customWidth="1"/>
    <col min="13059" max="13059" width="51.42578125" style="1" customWidth="1"/>
    <col min="13060" max="13060" width="23.42578125" style="1" customWidth="1"/>
    <col min="13061" max="13061" width="19.42578125" style="1" customWidth="1"/>
    <col min="13062" max="13062" width="20" style="1" customWidth="1"/>
    <col min="13063" max="13063" width="25.140625" style="1" customWidth="1"/>
    <col min="13064" max="13064" width="4.42578125" style="1" customWidth="1"/>
    <col min="13065" max="13312" width="11.42578125" style="1"/>
    <col min="13313" max="13313" width="20.28515625" style="1" customWidth="1"/>
    <col min="13314" max="13314" width="7.28515625" style="1" customWidth="1"/>
    <col min="13315" max="13315" width="51.42578125" style="1" customWidth="1"/>
    <col min="13316" max="13316" width="23.42578125" style="1" customWidth="1"/>
    <col min="13317" max="13317" width="19.42578125" style="1" customWidth="1"/>
    <col min="13318" max="13318" width="20" style="1" customWidth="1"/>
    <col min="13319" max="13319" width="25.140625" style="1" customWidth="1"/>
    <col min="13320" max="13320" width="4.42578125" style="1" customWidth="1"/>
    <col min="13321" max="13568" width="11.42578125" style="1"/>
    <col min="13569" max="13569" width="20.28515625" style="1" customWidth="1"/>
    <col min="13570" max="13570" width="7.28515625" style="1" customWidth="1"/>
    <col min="13571" max="13571" width="51.42578125" style="1" customWidth="1"/>
    <col min="13572" max="13572" width="23.42578125" style="1" customWidth="1"/>
    <col min="13573" max="13573" width="19.42578125" style="1" customWidth="1"/>
    <col min="13574" max="13574" width="20" style="1" customWidth="1"/>
    <col min="13575" max="13575" width="25.140625" style="1" customWidth="1"/>
    <col min="13576" max="13576" width="4.42578125" style="1" customWidth="1"/>
    <col min="13577" max="13824" width="11.42578125" style="1"/>
    <col min="13825" max="13825" width="20.28515625" style="1" customWidth="1"/>
    <col min="13826" max="13826" width="7.28515625" style="1" customWidth="1"/>
    <col min="13827" max="13827" width="51.42578125" style="1" customWidth="1"/>
    <col min="13828" max="13828" width="23.42578125" style="1" customWidth="1"/>
    <col min="13829" max="13829" width="19.42578125" style="1" customWidth="1"/>
    <col min="13830" max="13830" width="20" style="1" customWidth="1"/>
    <col min="13831" max="13831" width="25.140625" style="1" customWidth="1"/>
    <col min="13832" max="13832" width="4.42578125" style="1" customWidth="1"/>
    <col min="13833" max="14080" width="11.42578125" style="1"/>
    <col min="14081" max="14081" width="20.28515625" style="1" customWidth="1"/>
    <col min="14082" max="14082" width="7.28515625" style="1" customWidth="1"/>
    <col min="14083" max="14083" width="51.42578125" style="1" customWidth="1"/>
    <col min="14084" max="14084" width="23.42578125" style="1" customWidth="1"/>
    <col min="14085" max="14085" width="19.42578125" style="1" customWidth="1"/>
    <col min="14086" max="14086" width="20" style="1" customWidth="1"/>
    <col min="14087" max="14087" width="25.140625" style="1" customWidth="1"/>
    <col min="14088" max="14088" width="4.42578125" style="1" customWidth="1"/>
    <col min="14089" max="14336" width="11.42578125" style="1"/>
    <col min="14337" max="14337" width="20.28515625" style="1" customWidth="1"/>
    <col min="14338" max="14338" width="7.28515625" style="1" customWidth="1"/>
    <col min="14339" max="14339" width="51.42578125" style="1" customWidth="1"/>
    <col min="14340" max="14340" width="23.42578125" style="1" customWidth="1"/>
    <col min="14341" max="14341" width="19.42578125" style="1" customWidth="1"/>
    <col min="14342" max="14342" width="20" style="1" customWidth="1"/>
    <col min="14343" max="14343" width="25.140625" style="1" customWidth="1"/>
    <col min="14344" max="14344" width="4.42578125" style="1" customWidth="1"/>
    <col min="14345" max="14592" width="11.42578125" style="1"/>
    <col min="14593" max="14593" width="20.28515625" style="1" customWidth="1"/>
    <col min="14594" max="14594" width="7.28515625" style="1" customWidth="1"/>
    <col min="14595" max="14595" width="51.42578125" style="1" customWidth="1"/>
    <col min="14596" max="14596" width="23.42578125" style="1" customWidth="1"/>
    <col min="14597" max="14597" width="19.42578125" style="1" customWidth="1"/>
    <col min="14598" max="14598" width="20" style="1" customWidth="1"/>
    <col min="14599" max="14599" width="25.140625" style="1" customWidth="1"/>
    <col min="14600" max="14600" width="4.42578125" style="1" customWidth="1"/>
    <col min="14601" max="14848" width="11.42578125" style="1"/>
    <col min="14849" max="14849" width="20.28515625" style="1" customWidth="1"/>
    <col min="14850" max="14850" width="7.28515625" style="1" customWidth="1"/>
    <col min="14851" max="14851" width="51.42578125" style="1" customWidth="1"/>
    <col min="14852" max="14852" width="23.42578125" style="1" customWidth="1"/>
    <col min="14853" max="14853" width="19.42578125" style="1" customWidth="1"/>
    <col min="14854" max="14854" width="20" style="1" customWidth="1"/>
    <col min="14855" max="14855" width="25.140625" style="1" customWidth="1"/>
    <col min="14856" max="14856" width="4.42578125" style="1" customWidth="1"/>
    <col min="14857" max="15104" width="11.42578125" style="1"/>
    <col min="15105" max="15105" width="20.28515625" style="1" customWidth="1"/>
    <col min="15106" max="15106" width="7.28515625" style="1" customWidth="1"/>
    <col min="15107" max="15107" width="51.42578125" style="1" customWidth="1"/>
    <col min="15108" max="15108" width="23.42578125" style="1" customWidth="1"/>
    <col min="15109" max="15109" width="19.42578125" style="1" customWidth="1"/>
    <col min="15110" max="15110" width="20" style="1" customWidth="1"/>
    <col min="15111" max="15111" width="25.140625" style="1" customWidth="1"/>
    <col min="15112" max="15112" width="4.42578125" style="1" customWidth="1"/>
    <col min="15113" max="15360" width="11.42578125" style="1"/>
    <col min="15361" max="15361" width="20.28515625" style="1" customWidth="1"/>
    <col min="15362" max="15362" width="7.28515625" style="1" customWidth="1"/>
    <col min="15363" max="15363" width="51.42578125" style="1" customWidth="1"/>
    <col min="15364" max="15364" width="23.42578125" style="1" customWidth="1"/>
    <col min="15365" max="15365" width="19.42578125" style="1" customWidth="1"/>
    <col min="15366" max="15366" width="20" style="1" customWidth="1"/>
    <col min="15367" max="15367" width="25.140625" style="1" customWidth="1"/>
    <col min="15368" max="15368" width="4.42578125" style="1" customWidth="1"/>
    <col min="15369" max="15616" width="11.42578125" style="1"/>
    <col min="15617" max="15617" width="20.28515625" style="1" customWidth="1"/>
    <col min="15618" max="15618" width="7.28515625" style="1" customWidth="1"/>
    <col min="15619" max="15619" width="51.42578125" style="1" customWidth="1"/>
    <col min="15620" max="15620" width="23.42578125" style="1" customWidth="1"/>
    <col min="15621" max="15621" width="19.42578125" style="1" customWidth="1"/>
    <col min="15622" max="15622" width="20" style="1" customWidth="1"/>
    <col min="15623" max="15623" width="25.140625" style="1" customWidth="1"/>
    <col min="15624" max="15624" width="4.42578125" style="1" customWidth="1"/>
    <col min="15625" max="15872" width="11.42578125" style="1"/>
    <col min="15873" max="15873" width="20.28515625" style="1" customWidth="1"/>
    <col min="15874" max="15874" width="7.28515625" style="1" customWidth="1"/>
    <col min="15875" max="15875" width="51.42578125" style="1" customWidth="1"/>
    <col min="15876" max="15876" width="23.42578125" style="1" customWidth="1"/>
    <col min="15877" max="15877" width="19.42578125" style="1" customWidth="1"/>
    <col min="15878" max="15878" width="20" style="1" customWidth="1"/>
    <col min="15879" max="15879" width="25.140625" style="1" customWidth="1"/>
    <col min="15880" max="15880" width="4.42578125" style="1" customWidth="1"/>
    <col min="15881" max="16128" width="11.42578125" style="1"/>
    <col min="16129" max="16129" width="20.28515625" style="1" customWidth="1"/>
    <col min="16130" max="16130" width="7.28515625" style="1" customWidth="1"/>
    <col min="16131" max="16131" width="51.42578125" style="1" customWidth="1"/>
    <col min="16132" max="16132" width="23.42578125" style="1" customWidth="1"/>
    <col min="16133" max="16133" width="19.42578125" style="1" customWidth="1"/>
    <col min="16134" max="16134" width="20" style="1" customWidth="1"/>
    <col min="16135" max="16135" width="25.140625" style="1" customWidth="1"/>
    <col min="16136" max="16136" width="4.42578125" style="1" customWidth="1"/>
    <col min="16137" max="16384" width="11.42578125" style="1"/>
  </cols>
  <sheetData>
    <row r="1" spans="1:7" x14ac:dyDescent="0.25">
      <c r="A1" s="416" t="s">
        <v>1</v>
      </c>
      <c r="B1" s="417"/>
      <c r="C1" s="417"/>
      <c r="D1" s="417"/>
      <c r="E1" s="417"/>
      <c r="F1" s="417"/>
      <c r="G1" s="418"/>
    </row>
    <row r="2" spans="1:7" x14ac:dyDescent="0.25">
      <c r="A2" s="419" t="s">
        <v>2</v>
      </c>
      <c r="B2" s="420"/>
      <c r="C2" s="420"/>
      <c r="D2" s="420"/>
      <c r="E2" s="420"/>
      <c r="F2" s="420"/>
      <c r="G2" s="421"/>
    </row>
    <row r="3" spans="1:7" x14ac:dyDescent="0.25">
      <c r="A3" s="2"/>
      <c r="G3" s="5"/>
    </row>
    <row r="4" spans="1:7" ht="12.75" customHeight="1" x14ac:dyDescent="0.25">
      <c r="A4" s="6" t="s">
        <v>0</v>
      </c>
      <c r="G4" s="5"/>
    </row>
    <row r="5" spans="1:7" ht="34.5" hidden="1" customHeight="1" x14ac:dyDescent="0.25">
      <c r="A5" s="2"/>
      <c r="G5" s="7"/>
    </row>
    <row r="6" spans="1:7" x14ac:dyDescent="0.25">
      <c r="A6" s="2" t="s">
        <v>3</v>
      </c>
      <c r="C6" s="1" t="s">
        <v>4</v>
      </c>
      <c r="E6" s="4" t="s">
        <v>5</v>
      </c>
      <c r="F6" s="3" t="s">
        <v>228</v>
      </c>
      <c r="G6" s="5" t="s">
        <v>6</v>
      </c>
    </row>
    <row r="7" spans="1:7" ht="5.25" customHeight="1" thickBot="1" x14ac:dyDescent="0.3">
      <c r="A7" s="2"/>
      <c r="D7" s="1"/>
      <c r="E7" s="8"/>
      <c r="F7" s="1"/>
      <c r="G7" s="9"/>
    </row>
    <row r="8" spans="1:7" ht="57.75" customHeight="1" thickBot="1" x14ac:dyDescent="0.3">
      <c r="A8" s="10" t="s">
        <v>7</v>
      </c>
      <c r="B8" s="11"/>
      <c r="C8" s="11" t="s">
        <v>8</v>
      </c>
      <c r="D8" s="12" t="s">
        <v>9</v>
      </c>
      <c r="E8" s="13" t="s">
        <v>10</v>
      </c>
      <c r="F8" s="12" t="s">
        <v>11</v>
      </c>
      <c r="G8" s="14" t="s">
        <v>12</v>
      </c>
    </row>
    <row r="9" spans="1:7" ht="16.5" thickBot="1" x14ac:dyDescent="0.3">
      <c r="A9" s="15" t="s">
        <v>13</v>
      </c>
      <c r="B9" s="16"/>
      <c r="C9" s="17" t="s">
        <v>14</v>
      </c>
      <c r="D9" s="18">
        <f>+D10+D53+D78</f>
        <v>876485924.58999991</v>
      </c>
      <c r="E9" s="19">
        <f>+E10+E53+E78</f>
        <v>0</v>
      </c>
      <c r="F9" s="18">
        <f>+D9-E9</f>
        <v>876485924.58999991</v>
      </c>
      <c r="G9" s="20">
        <f>+G10+G53+G78</f>
        <v>793154529.58999991</v>
      </c>
    </row>
    <row r="10" spans="1:7" ht="15.75" x14ac:dyDescent="0.25">
      <c r="A10" s="21">
        <v>1</v>
      </c>
      <c r="B10" s="22"/>
      <c r="C10" s="22" t="s">
        <v>15</v>
      </c>
      <c r="D10" s="23">
        <f>+D11</f>
        <v>423405755.25999999</v>
      </c>
      <c r="E10" s="24">
        <f>+E11</f>
        <v>0</v>
      </c>
      <c r="F10" s="23">
        <f>+D10-E10</f>
        <v>423405755.25999999</v>
      </c>
      <c r="G10" s="25">
        <f>+G11</f>
        <v>423405755.25999999</v>
      </c>
    </row>
    <row r="11" spans="1:7" ht="15.75" x14ac:dyDescent="0.25">
      <c r="A11" s="26">
        <v>10</v>
      </c>
      <c r="B11" s="27"/>
      <c r="C11" s="27" t="s">
        <v>15</v>
      </c>
      <c r="D11" s="28">
        <f>+D12+D30+D33</f>
        <v>423405755.25999999</v>
      </c>
      <c r="E11" s="54">
        <f>+E12+E30+E33</f>
        <v>0</v>
      </c>
      <c r="F11" s="28">
        <f>+D11-E11</f>
        <v>423405755.25999999</v>
      </c>
      <c r="G11" s="29">
        <f>+G12+G30+G33</f>
        <v>423405755.25999999</v>
      </c>
    </row>
    <row r="12" spans="1:7" ht="18" customHeight="1" x14ac:dyDescent="0.25">
      <c r="A12" s="26">
        <v>101</v>
      </c>
      <c r="B12" s="27"/>
      <c r="C12" s="27" t="s">
        <v>16</v>
      </c>
      <c r="D12" s="28">
        <f>+D13+D17+D20+D27</f>
        <v>127151670</v>
      </c>
      <c r="E12" s="54">
        <f>+E13+E17+E20+E27</f>
        <v>0</v>
      </c>
      <c r="F12" s="28">
        <f>+D12-E12</f>
        <v>127151670</v>
      </c>
      <c r="G12" s="29">
        <f>+G13+G17+G20+G27</f>
        <v>127151670</v>
      </c>
    </row>
    <row r="13" spans="1:7" ht="15.75" x14ac:dyDescent="0.25">
      <c r="A13" s="26">
        <v>1011</v>
      </c>
      <c r="B13" s="27"/>
      <c r="C13" s="27" t="s">
        <v>17</v>
      </c>
      <c r="D13" s="28">
        <f>+D16+D14+D15</f>
        <v>117781094</v>
      </c>
      <c r="E13" s="54">
        <f>+E16+E15+E14</f>
        <v>0</v>
      </c>
      <c r="F13" s="28">
        <f>+D13-E13</f>
        <v>117781094</v>
      </c>
      <c r="G13" s="29">
        <f>+G16+G14+G15</f>
        <v>117781094</v>
      </c>
    </row>
    <row r="14" spans="1:7" ht="15.75" x14ac:dyDescent="0.25">
      <c r="A14" s="26">
        <v>10111</v>
      </c>
      <c r="B14" s="27">
        <v>20</v>
      </c>
      <c r="C14" s="27" t="s">
        <v>18</v>
      </c>
      <c r="D14" s="28">
        <v>117156959</v>
      </c>
      <c r="E14" s="31">
        <v>0</v>
      </c>
      <c r="F14" s="28">
        <f t="shared" ref="F14:F43" si="0">+D14-E14</f>
        <v>117156959</v>
      </c>
      <c r="G14" s="29">
        <v>117156959</v>
      </c>
    </row>
    <row r="15" spans="1:7" ht="15.75" x14ac:dyDescent="0.25">
      <c r="A15" s="26">
        <v>10112</v>
      </c>
      <c r="B15" s="27">
        <v>20</v>
      </c>
      <c r="C15" s="27" t="s">
        <v>19</v>
      </c>
      <c r="D15" s="28">
        <v>586450</v>
      </c>
      <c r="E15" s="31">
        <v>0</v>
      </c>
      <c r="F15" s="28">
        <f t="shared" si="0"/>
        <v>586450</v>
      </c>
      <c r="G15" s="29">
        <v>586450</v>
      </c>
    </row>
    <row r="16" spans="1:7" ht="15.75" x14ac:dyDescent="0.25">
      <c r="A16" s="26">
        <v>10114</v>
      </c>
      <c r="B16" s="27">
        <v>20</v>
      </c>
      <c r="C16" s="27" t="s">
        <v>20</v>
      </c>
      <c r="D16" s="28">
        <v>37685</v>
      </c>
      <c r="E16" s="31">
        <v>0</v>
      </c>
      <c r="F16" s="28">
        <f t="shared" si="0"/>
        <v>37685</v>
      </c>
      <c r="G16" s="29">
        <v>37685</v>
      </c>
    </row>
    <row r="17" spans="1:7" ht="15.75" x14ac:dyDescent="0.25">
      <c r="A17" s="26">
        <v>1014</v>
      </c>
      <c r="B17" s="27"/>
      <c r="C17" s="27" t="s">
        <v>21</v>
      </c>
      <c r="D17" s="28">
        <f>+D18+D19</f>
        <v>1141936</v>
      </c>
      <c r="E17" s="54">
        <f>+E18+E19</f>
        <v>0</v>
      </c>
      <c r="F17" s="28">
        <f>+D17-E17</f>
        <v>1141936</v>
      </c>
      <c r="G17" s="29">
        <f>+G18+G19</f>
        <v>1141936</v>
      </c>
    </row>
    <row r="18" spans="1:7" ht="15.75" x14ac:dyDescent="0.25">
      <c r="A18" s="26">
        <v>10141</v>
      </c>
      <c r="B18" s="27">
        <v>20</v>
      </c>
      <c r="C18" s="27" t="s">
        <v>22</v>
      </c>
      <c r="D18" s="28">
        <v>175655</v>
      </c>
      <c r="E18" s="31">
        <v>0</v>
      </c>
      <c r="F18" s="28">
        <f t="shared" si="0"/>
        <v>175655</v>
      </c>
      <c r="G18" s="29">
        <v>175655</v>
      </c>
    </row>
    <row r="19" spans="1:7" ht="15.75" x14ac:dyDescent="0.25">
      <c r="A19" s="26">
        <v>10142</v>
      </c>
      <c r="B19" s="27">
        <v>20</v>
      </c>
      <c r="C19" s="27" t="s">
        <v>23</v>
      </c>
      <c r="D19" s="28">
        <v>966281</v>
      </c>
      <c r="E19" s="31">
        <v>0</v>
      </c>
      <c r="F19" s="28">
        <f t="shared" si="0"/>
        <v>966281</v>
      </c>
      <c r="G19" s="29">
        <v>966281</v>
      </c>
    </row>
    <row r="20" spans="1:7" ht="14.25" customHeight="1" x14ac:dyDescent="0.25">
      <c r="A20" s="26">
        <v>1015</v>
      </c>
      <c r="B20" s="27"/>
      <c r="C20" s="27" t="s">
        <v>24</v>
      </c>
      <c r="D20" s="28">
        <f>+D21+D22+D23+D24+D25+D26</f>
        <v>8049620</v>
      </c>
      <c r="E20" s="28">
        <f>+E21+E22+E23+E24+E25+E26</f>
        <v>0</v>
      </c>
      <c r="F20" s="28">
        <f>+D20-E20</f>
        <v>8049620</v>
      </c>
      <c r="G20" s="29">
        <f>+G21+G22+G23+G24+G25+G26</f>
        <v>8049620</v>
      </c>
    </row>
    <row r="21" spans="1:7" ht="15.75" x14ac:dyDescent="0.25">
      <c r="A21" s="26">
        <v>10152</v>
      </c>
      <c r="B21" s="27">
        <v>20</v>
      </c>
      <c r="C21" s="27" t="s">
        <v>25</v>
      </c>
      <c r="D21" s="28">
        <v>84593</v>
      </c>
      <c r="E21" s="31">
        <v>0</v>
      </c>
      <c r="F21" s="28">
        <f t="shared" si="0"/>
        <v>84593</v>
      </c>
      <c r="G21" s="29">
        <v>84593</v>
      </c>
    </row>
    <row r="22" spans="1:7" ht="15.75" x14ac:dyDescent="0.25">
      <c r="A22" s="26">
        <v>10155</v>
      </c>
      <c r="B22" s="27">
        <v>20</v>
      </c>
      <c r="C22" s="27" t="s">
        <v>26</v>
      </c>
      <c r="D22" s="28">
        <v>60941</v>
      </c>
      <c r="E22" s="31">
        <v>0</v>
      </c>
      <c r="F22" s="28">
        <f t="shared" si="0"/>
        <v>60941</v>
      </c>
      <c r="G22" s="29">
        <v>60941</v>
      </c>
    </row>
    <row r="23" spans="1:7" ht="15.75" x14ac:dyDescent="0.25">
      <c r="A23" s="26">
        <v>101512</v>
      </c>
      <c r="B23" s="27">
        <v>20</v>
      </c>
      <c r="C23" s="27" t="s">
        <v>27</v>
      </c>
      <c r="D23" s="28">
        <v>644</v>
      </c>
      <c r="E23" s="31">
        <v>0</v>
      </c>
      <c r="F23" s="28">
        <f t="shared" si="0"/>
        <v>644</v>
      </c>
      <c r="G23" s="29">
        <v>644</v>
      </c>
    </row>
    <row r="24" spans="1:7" ht="15.75" x14ac:dyDescent="0.25">
      <c r="A24" s="26">
        <v>101515</v>
      </c>
      <c r="B24" s="27">
        <v>20</v>
      </c>
      <c r="C24" s="27" t="s">
        <v>28</v>
      </c>
      <c r="D24" s="28">
        <v>514122</v>
      </c>
      <c r="E24" s="31">
        <v>0</v>
      </c>
      <c r="F24" s="28">
        <f t="shared" si="0"/>
        <v>514122</v>
      </c>
      <c r="G24" s="29">
        <v>514122</v>
      </c>
    </row>
    <row r="25" spans="1:7" ht="15.75" x14ac:dyDescent="0.25">
      <c r="A25" s="26">
        <v>101516</v>
      </c>
      <c r="B25" s="27">
        <v>20</v>
      </c>
      <c r="C25" s="27" t="s">
        <v>29</v>
      </c>
      <c r="D25" s="28">
        <v>7264587</v>
      </c>
      <c r="E25" s="31">
        <v>0</v>
      </c>
      <c r="F25" s="28">
        <f t="shared" si="0"/>
        <v>7264587</v>
      </c>
      <c r="G25" s="29">
        <v>7264587</v>
      </c>
    </row>
    <row r="26" spans="1:7" ht="15.75" x14ac:dyDescent="0.25">
      <c r="A26" s="26">
        <v>101592</v>
      </c>
      <c r="B26" s="27">
        <v>20</v>
      </c>
      <c r="C26" s="27" t="s">
        <v>30</v>
      </c>
      <c r="D26" s="28">
        <v>124733</v>
      </c>
      <c r="E26" s="31">
        <v>0</v>
      </c>
      <c r="F26" s="28">
        <f t="shared" si="0"/>
        <v>124733</v>
      </c>
      <c r="G26" s="29">
        <v>124733</v>
      </c>
    </row>
    <row r="27" spans="1:7" ht="30.75" customHeight="1" x14ac:dyDescent="0.25">
      <c r="A27" s="26">
        <v>1019</v>
      </c>
      <c r="B27" s="27"/>
      <c r="C27" s="30" t="s">
        <v>31</v>
      </c>
      <c r="D27" s="28">
        <f>+D29+D28</f>
        <v>179020</v>
      </c>
      <c r="E27" s="28">
        <f>+E29+E28</f>
        <v>0</v>
      </c>
      <c r="F27" s="28">
        <f>+D27-E27</f>
        <v>179020</v>
      </c>
      <c r="G27" s="29">
        <f>+G29+G28</f>
        <v>179020</v>
      </c>
    </row>
    <row r="28" spans="1:7" ht="24.75" customHeight="1" x14ac:dyDescent="0.25">
      <c r="A28" s="26">
        <v>10191</v>
      </c>
      <c r="B28" s="27">
        <v>20</v>
      </c>
      <c r="C28" s="27" t="s">
        <v>32</v>
      </c>
      <c r="D28" s="28">
        <v>47487</v>
      </c>
      <c r="E28" s="31">
        <v>0</v>
      </c>
      <c r="F28" s="28">
        <f>+D28-E28</f>
        <v>47487</v>
      </c>
      <c r="G28" s="29">
        <v>47487</v>
      </c>
    </row>
    <row r="29" spans="1:7" ht="15.75" x14ac:dyDescent="0.25">
      <c r="A29" s="26">
        <v>10193</v>
      </c>
      <c r="B29" s="27">
        <v>20</v>
      </c>
      <c r="C29" s="27" t="s">
        <v>33</v>
      </c>
      <c r="D29" s="28">
        <v>131533</v>
      </c>
      <c r="E29" s="31">
        <v>0</v>
      </c>
      <c r="F29" s="28">
        <f t="shared" si="0"/>
        <v>131533</v>
      </c>
      <c r="G29" s="29">
        <v>131533</v>
      </c>
    </row>
    <row r="30" spans="1:7" ht="15.75" x14ac:dyDescent="0.25">
      <c r="A30" s="26">
        <v>102</v>
      </c>
      <c r="B30" s="27"/>
      <c r="C30" s="27" t="s">
        <v>34</v>
      </c>
      <c r="D30" s="28">
        <f>+D31+D32</f>
        <v>292434774.25999999</v>
      </c>
      <c r="E30" s="54">
        <f>+E31+E32</f>
        <v>0</v>
      </c>
      <c r="F30" s="28">
        <f>+D30-E30</f>
        <v>292434774.25999999</v>
      </c>
      <c r="G30" s="29">
        <f>+G31+G32</f>
        <v>292434774.25999999</v>
      </c>
    </row>
    <row r="31" spans="1:7" ht="15.75" x14ac:dyDescent="0.25">
      <c r="A31" s="26">
        <v>10212</v>
      </c>
      <c r="B31" s="27">
        <v>20</v>
      </c>
      <c r="C31" s="27" t="s">
        <v>35</v>
      </c>
      <c r="D31" s="28">
        <v>7796698</v>
      </c>
      <c r="E31" s="31">
        <v>0</v>
      </c>
      <c r="F31" s="28">
        <v>7796698</v>
      </c>
      <c r="G31" s="29">
        <v>7796698</v>
      </c>
    </row>
    <row r="32" spans="1:7" ht="15.75" x14ac:dyDescent="0.25">
      <c r="A32" s="26">
        <v>10214</v>
      </c>
      <c r="B32" s="27">
        <v>20</v>
      </c>
      <c r="C32" s="27" t="s">
        <v>36</v>
      </c>
      <c r="D32" s="28">
        <v>284638076.25999999</v>
      </c>
      <c r="E32" s="31">
        <v>0</v>
      </c>
      <c r="F32" s="28">
        <f t="shared" si="0"/>
        <v>284638076.25999999</v>
      </c>
      <c r="G32" s="29">
        <v>284638076.25999999</v>
      </c>
    </row>
    <row r="33" spans="1:7" ht="31.5" x14ac:dyDescent="0.25">
      <c r="A33" s="26">
        <v>105</v>
      </c>
      <c r="B33" s="27"/>
      <c r="C33" s="30" t="s">
        <v>37</v>
      </c>
      <c r="D33" s="28">
        <f>+D34+D38+D42+D43</f>
        <v>3819311</v>
      </c>
      <c r="E33" s="28">
        <f>+E34+E38+E42+E43</f>
        <v>0</v>
      </c>
      <c r="F33" s="28">
        <f t="shared" si="0"/>
        <v>3819311</v>
      </c>
      <c r="G33" s="29">
        <f>+G34+G38+G42+G43</f>
        <v>3819311</v>
      </c>
    </row>
    <row r="34" spans="1:7" ht="15.75" x14ac:dyDescent="0.25">
      <c r="A34" s="26">
        <v>1051</v>
      </c>
      <c r="B34" s="27"/>
      <c r="C34" s="30" t="s">
        <v>38</v>
      </c>
      <c r="D34" s="28">
        <f>+D35+D36+D37</f>
        <v>1567861</v>
      </c>
      <c r="E34" s="28">
        <f>+E35+E36+E37</f>
        <v>0</v>
      </c>
      <c r="F34" s="28">
        <f t="shared" si="0"/>
        <v>1567861</v>
      </c>
      <c r="G34" s="29">
        <f>+G35+G36+G37</f>
        <v>1567861</v>
      </c>
    </row>
    <row r="35" spans="1:7" ht="15.75" x14ac:dyDescent="0.25">
      <c r="A35" s="26">
        <v>10511</v>
      </c>
      <c r="B35" s="27">
        <v>20</v>
      </c>
      <c r="C35" s="27" t="s">
        <v>39</v>
      </c>
      <c r="D35" s="28">
        <v>335846</v>
      </c>
      <c r="E35" s="31">
        <v>0</v>
      </c>
      <c r="F35" s="28">
        <f t="shared" si="0"/>
        <v>335846</v>
      </c>
      <c r="G35" s="29">
        <v>335846</v>
      </c>
    </row>
    <row r="36" spans="1:7" ht="15.75" x14ac:dyDescent="0.25">
      <c r="A36" s="26">
        <v>10513</v>
      </c>
      <c r="B36" s="27">
        <v>20</v>
      </c>
      <c r="C36" s="27" t="s">
        <v>40</v>
      </c>
      <c r="D36" s="28">
        <v>554525</v>
      </c>
      <c r="E36" s="31">
        <v>0</v>
      </c>
      <c r="F36" s="28">
        <f t="shared" si="0"/>
        <v>554525</v>
      </c>
      <c r="G36" s="29">
        <v>554525</v>
      </c>
    </row>
    <row r="37" spans="1:7" ht="15.75" x14ac:dyDescent="0.25">
      <c r="A37" s="26">
        <v>10514</v>
      </c>
      <c r="B37" s="27">
        <v>20</v>
      </c>
      <c r="C37" s="27" t="s">
        <v>41</v>
      </c>
      <c r="D37" s="28">
        <v>677490</v>
      </c>
      <c r="E37" s="31">
        <v>0</v>
      </c>
      <c r="F37" s="28">
        <f t="shared" si="0"/>
        <v>677490</v>
      </c>
      <c r="G37" s="29">
        <v>677490</v>
      </c>
    </row>
    <row r="38" spans="1:7" ht="15.75" x14ac:dyDescent="0.25">
      <c r="A38" s="26">
        <v>1052</v>
      </c>
      <c r="B38" s="27"/>
      <c r="C38" s="30" t="s">
        <v>42</v>
      </c>
      <c r="D38" s="28">
        <f>+D39+D40+D41</f>
        <v>1831641</v>
      </c>
      <c r="E38" s="28">
        <f>+E39+E40+E41</f>
        <v>0</v>
      </c>
      <c r="F38" s="28">
        <f t="shared" si="0"/>
        <v>1831641</v>
      </c>
      <c r="G38" s="29">
        <f>+G39+G40+G41</f>
        <v>1831641</v>
      </c>
    </row>
    <row r="39" spans="1:7" ht="15.75" x14ac:dyDescent="0.25">
      <c r="A39" s="26">
        <v>10522</v>
      </c>
      <c r="B39" s="27">
        <v>20</v>
      </c>
      <c r="C39" s="27" t="s">
        <v>43</v>
      </c>
      <c r="D39" s="28">
        <v>1395713</v>
      </c>
      <c r="E39" s="31">
        <v>0</v>
      </c>
      <c r="F39" s="28">
        <f t="shared" si="0"/>
        <v>1395713</v>
      </c>
      <c r="G39" s="29">
        <v>1395713</v>
      </c>
    </row>
    <row r="40" spans="1:7" ht="15.75" x14ac:dyDescent="0.25">
      <c r="A40" s="26">
        <v>10523</v>
      </c>
      <c r="B40" s="27">
        <v>20</v>
      </c>
      <c r="C40" s="27" t="s">
        <v>44</v>
      </c>
      <c r="D40" s="28">
        <v>397273</v>
      </c>
      <c r="E40" s="31">
        <v>0</v>
      </c>
      <c r="F40" s="28">
        <f t="shared" si="0"/>
        <v>397273</v>
      </c>
      <c r="G40" s="29">
        <v>397273</v>
      </c>
    </row>
    <row r="41" spans="1:7" ht="48" customHeight="1" x14ac:dyDescent="0.25">
      <c r="A41" s="26">
        <v>10527</v>
      </c>
      <c r="B41" s="27">
        <v>20</v>
      </c>
      <c r="C41" s="30" t="s">
        <v>45</v>
      </c>
      <c r="D41" s="28">
        <v>38655</v>
      </c>
      <c r="E41" s="31">
        <v>0</v>
      </c>
      <c r="F41" s="28">
        <f t="shared" si="0"/>
        <v>38655</v>
      </c>
      <c r="G41" s="29">
        <v>38655</v>
      </c>
    </row>
    <row r="42" spans="1:7" ht="15.75" x14ac:dyDescent="0.25">
      <c r="A42" s="26">
        <v>1056</v>
      </c>
      <c r="B42" s="27">
        <v>20</v>
      </c>
      <c r="C42" s="27" t="s">
        <v>46</v>
      </c>
      <c r="D42" s="28">
        <v>251884</v>
      </c>
      <c r="E42" s="31"/>
      <c r="F42" s="28">
        <f t="shared" si="0"/>
        <v>251884</v>
      </c>
      <c r="G42" s="29">
        <v>251884</v>
      </c>
    </row>
    <row r="43" spans="1:7" ht="16.5" thickBot="1" x14ac:dyDescent="0.3">
      <c r="A43" s="32">
        <v>1057</v>
      </c>
      <c r="B43" s="33">
        <v>20</v>
      </c>
      <c r="C43" s="33" t="s">
        <v>47</v>
      </c>
      <c r="D43" s="34">
        <v>167925</v>
      </c>
      <c r="E43" s="35">
        <f>+E54</f>
        <v>0</v>
      </c>
      <c r="F43" s="36">
        <f t="shared" si="0"/>
        <v>167925</v>
      </c>
      <c r="G43" s="37">
        <v>167925</v>
      </c>
    </row>
    <row r="44" spans="1:7" ht="16.5" thickBot="1" x14ac:dyDescent="0.3">
      <c r="A44" s="38"/>
      <c r="B44" s="39"/>
      <c r="C44" s="39"/>
      <c r="D44" s="40"/>
      <c r="E44" s="41"/>
      <c r="F44" s="42"/>
      <c r="G44" s="40"/>
    </row>
    <row r="45" spans="1:7" x14ac:dyDescent="0.25">
      <c r="A45" s="416"/>
      <c r="B45" s="417"/>
      <c r="C45" s="417"/>
      <c r="D45" s="417"/>
      <c r="E45" s="417"/>
      <c r="F45" s="417"/>
      <c r="G45" s="418"/>
    </row>
    <row r="46" spans="1:7" x14ac:dyDescent="0.25">
      <c r="A46" s="419" t="s">
        <v>1</v>
      </c>
      <c r="B46" s="420"/>
      <c r="C46" s="420"/>
      <c r="D46" s="420"/>
      <c r="E46" s="420"/>
      <c r="F46" s="420"/>
      <c r="G46" s="421"/>
    </row>
    <row r="47" spans="1:7" x14ac:dyDescent="0.25">
      <c r="A47" s="419" t="s">
        <v>2</v>
      </c>
      <c r="B47" s="420"/>
      <c r="C47" s="420"/>
      <c r="D47" s="420"/>
      <c r="E47" s="420"/>
      <c r="F47" s="420"/>
      <c r="G47" s="421"/>
    </row>
    <row r="48" spans="1:7" x14ac:dyDescent="0.25">
      <c r="A48" s="6" t="s">
        <v>0</v>
      </c>
      <c r="G48" s="5"/>
    </row>
    <row r="49" spans="1:7" ht="6" customHeight="1" x14ac:dyDescent="0.25">
      <c r="A49" s="2"/>
      <c r="G49" s="7"/>
    </row>
    <row r="50" spans="1:7" x14ac:dyDescent="0.25">
      <c r="A50" s="2" t="s">
        <v>3</v>
      </c>
      <c r="C50" s="1" t="s">
        <v>4</v>
      </c>
      <c r="E50" s="4" t="s">
        <v>5</v>
      </c>
      <c r="F50" s="3" t="str">
        <f>F6</f>
        <v>MAYO</v>
      </c>
      <c r="G50" s="5" t="str">
        <f>G6</f>
        <v>VIGENCIA FISCAL: 2017</v>
      </c>
    </row>
    <row r="51" spans="1:7" ht="5.25" customHeight="1" thickBot="1" x14ac:dyDescent="0.3">
      <c r="A51" s="2"/>
      <c r="G51" s="5"/>
    </row>
    <row r="52" spans="1:7" ht="57.75" customHeight="1" thickBot="1" x14ac:dyDescent="0.3">
      <c r="A52" s="43" t="s">
        <v>7</v>
      </c>
      <c r="B52" s="44"/>
      <c r="C52" s="44" t="s">
        <v>8</v>
      </c>
      <c r="D52" s="45" t="s">
        <v>9</v>
      </c>
      <c r="E52" s="46" t="s">
        <v>10</v>
      </c>
      <c r="F52" s="45" t="s">
        <v>11</v>
      </c>
      <c r="G52" s="47" t="s">
        <v>12</v>
      </c>
    </row>
    <row r="53" spans="1:7" ht="17.25" customHeight="1" x14ac:dyDescent="0.25">
      <c r="A53" s="48">
        <v>2</v>
      </c>
      <c r="B53" s="49"/>
      <c r="C53" s="49" t="s">
        <v>48</v>
      </c>
      <c r="D53" s="50">
        <f>+D54</f>
        <v>320489850.32999998</v>
      </c>
      <c r="E53" s="51">
        <f>+E54</f>
        <v>0</v>
      </c>
      <c r="F53" s="52">
        <f>+D53-E53</f>
        <v>320489850.32999998</v>
      </c>
      <c r="G53" s="53">
        <f>+G54</f>
        <v>320489850.32999998</v>
      </c>
    </row>
    <row r="54" spans="1:7" ht="15.75" x14ac:dyDescent="0.25">
      <c r="A54" s="26">
        <v>20</v>
      </c>
      <c r="B54" s="27"/>
      <c r="C54" s="27" t="s">
        <v>48</v>
      </c>
      <c r="D54" s="28">
        <f>+D55</f>
        <v>320489850.32999998</v>
      </c>
      <c r="E54" s="54">
        <f>+E55</f>
        <v>0</v>
      </c>
      <c r="F54" s="28">
        <f t="shared" ref="F54:F76" si="1">+D54-E54</f>
        <v>320489850.32999998</v>
      </c>
      <c r="G54" s="29">
        <f>+G55</f>
        <v>320489850.32999998</v>
      </c>
    </row>
    <row r="55" spans="1:7" ht="15.75" x14ac:dyDescent="0.25">
      <c r="A55" s="26">
        <v>204</v>
      </c>
      <c r="B55" s="27"/>
      <c r="C55" s="27" t="s">
        <v>49</v>
      </c>
      <c r="D55" s="28">
        <f>+D56+D58+D64+D67+D69+D71+D73+D74+D76</f>
        <v>320489850.32999998</v>
      </c>
      <c r="E55" s="28">
        <f>+E56+E58+E64+E67+E69+E71+E76+E73+E74</f>
        <v>0</v>
      </c>
      <c r="F55" s="28">
        <f t="shared" si="1"/>
        <v>320489850.32999998</v>
      </c>
      <c r="G55" s="29">
        <f>+G56+G58+G64+G67+G69+G71+G76+G73+G74</f>
        <v>320489850.32999998</v>
      </c>
    </row>
    <row r="56" spans="1:7" ht="15.75" x14ac:dyDescent="0.25">
      <c r="A56" s="26">
        <v>2044</v>
      </c>
      <c r="B56" s="27"/>
      <c r="C56" s="27" t="s">
        <v>50</v>
      </c>
      <c r="D56" s="28">
        <f>+D57</f>
        <v>17631516</v>
      </c>
      <c r="E56" s="54">
        <f>+E57</f>
        <v>0</v>
      </c>
      <c r="F56" s="28">
        <f t="shared" si="1"/>
        <v>17631516</v>
      </c>
      <c r="G56" s="29">
        <f>+G57</f>
        <v>17631516</v>
      </c>
    </row>
    <row r="57" spans="1:7" ht="21" customHeight="1" x14ac:dyDescent="0.25">
      <c r="A57" s="26">
        <v>20441</v>
      </c>
      <c r="B57" s="27">
        <v>20</v>
      </c>
      <c r="C57" s="27" t="s">
        <v>51</v>
      </c>
      <c r="D57" s="28">
        <v>17631516</v>
      </c>
      <c r="E57" s="31">
        <v>0</v>
      </c>
      <c r="F57" s="28">
        <f t="shared" si="1"/>
        <v>17631516</v>
      </c>
      <c r="G57" s="29">
        <v>17631516</v>
      </c>
    </row>
    <row r="58" spans="1:7" ht="15.75" x14ac:dyDescent="0.25">
      <c r="A58" s="26">
        <v>2045</v>
      </c>
      <c r="B58" s="27"/>
      <c r="C58" s="27" t="s">
        <v>52</v>
      </c>
      <c r="D58" s="28">
        <f>+D59+D60+D61+D62+D63</f>
        <v>60194657</v>
      </c>
      <c r="E58" s="28">
        <f>+E59+E60+E61+E62+E63</f>
        <v>0</v>
      </c>
      <c r="F58" s="28">
        <f t="shared" si="1"/>
        <v>60194657</v>
      </c>
      <c r="G58" s="29">
        <f>+G59+G60+G61+G62+G63</f>
        <v>60194657</v>
      </c>
    </row>
    <row r="59" spans="1:7" ht="18.75" customHeight="1" x14ac:dyDescent="0.25">
      <c r="A59" s="26">
        <v>20451</v>
      </c>
      <c r="B59" s="27">
        <v>20</v>
      </c>
      <c r="C59" s="27" t="s">
        <v>53</v>
      </c>
      <c r="D59" s="28">
        <v>5000000</v>
      </c>
      <c r="E59" s="31">
        <v>0</v>
      </c>
      <c r="F59" s="28">
        <f t="shared" si="1"/>
        <v>5000000</v>
      </c>
      <c r="G59" s="29">
        <v>5000000</v>
      </c>
    </row>
    <row r="60" spans="1:7" s="57" customFormat="1" ht="31.5" customHeight="1" x14ac:dyDescent="0.25">
      <c r="A60" s="55">
        <v>20452</v>
      </c>
      <c r="B60" s="30">
        <v>20</v>
      </c>
      <c r="C60" s="30" t="s">
        <v>54</v>
      </c>
      <c r="D60" s="56">
        <v>10500000</v>
      </c>
      <c r="E60" s="81">
        <v>0</v>
      </c>
      <c r="F60" s="56">
        <f t="shared" si="1"/>
        <v>10500000</v>
      </c>
      <c r="G60" s="79">
        <v>10500000</v>
      </c>
    </row>
    <row r="61" spans="1:7" s="57" customFormat="1" ht="34.5" customHeight="1" x14ac:dyDescent="0.25">
      <c r="A61" s="55">
        <v>20456</v>
      </c>
      <c r="B61" s="30">
        <v>20</v>
      </c>
      <c r="C61" s="30" t="s">
        <v>55</v>
      </c>
      <c r="D61" s="56">
        <v>4999995</v>
      </c>
      <c r="E61" s="81">
        <v>0</v>
      </c>
      <c r="F61" s="56">
        <f t="shared" si="1"/>
        <v>4999995</v>
      </c>
      <c r="G61" s="79">
        <v>4999995</v>
      </c>
    </row>
    <row r="62" spans="1:7" ht="18.75" customHeight="1" x14ac:dyDescent="0.25">
      <c r="A62" s="26">
        <v>204510</v>
      </c>
      <c r="B62" s="27">
        <v>20</v>
      </c>
      <c r="C62" s="27" t="s">
        <v>56</v>
      </c>
      <c r="D62" s="28">
        <v>31694662</v>
      </c>
      <c r="E62" s="31">
        <v>0</v>
      </c>
      <c r="F62" s="28">
        <f t="shared" si="1"/>
        <v>31694662</v>
      </c>
      <c r="G62" s="29">
        <v>31694662</v>
      </c>
    </row>
    <row r="63" spans="1:7" ht="18.75" customHeight="1" x14ac:dyDescent="0.25">
      <c r="A63" s="26">
        <v>204513</v>
      </c>
      <c r="B63" s="27">
        <v>20</v>
      </c>
      <c r="C63" s="27" t="s">
        <v>57</v>
      </c>
      <c r="D63" s="28">
        <v>8000000</v>
      </c>
      <c r="E63" s="31">
        <v>0</v>
      </c>
      <c r="F63" s="28">
        <f t="shared" si="1"/>
        <v>8000000</v>
      </c>
      <c r="G63" s="29">
        <v>8000000</v>
      </c>
    </row>
    <row r="64" spans="1:7" ht="18" customHeight="1" x14ac:dyDescent="0.25">
      <c r="A64" s="26">
        <v>2046</v>
      </c>
      <c r="B64" s="27"/>
      <c r="C64" s="27" t="s">
        <v>58</v>
      </c>
      <c r="D64" s="28">
        <f>+D65+D66</f>
        <v>16855354</v>
      </c>
      <c r="E64" s="54">
        <f>+E65+E66</f>
        <v>0</v>
      </c>
      <c r="F64" s="28">
        <f t="shared" si="1"/>
        <v>16855354</v>
      </c>
      <c r="G64" s="29">
        <f>+G65+G66</f>
        <v>16855354</v>
      </c>
    </row>
    <row r="65" spans="1:7" ht="18" customHeight="1" x14ac:dyDescent="0.25">
      <c r="A65" s="26">
        <v>20462</v>
      </c>
      <c r="B65" s="27">
        <v>20</v>
      </c>
      <c r="C65" s="27" t="s">
        <v>59</v>
      </c>
      <c r="D65" s="28">
        <v>4220000</v>
      </c>
      <c r="E65" s="31">
        <v>0</v>
      </c>
      <c r="F65" s="28">
        <f t="shared" si="1"/>
        <v>4220000</v>
      </c>
      <c r="G65" s="29">
        <v>4220000</v>
      </c>
    </row>
    <row r="66" spans="1:7" ht="18" customHeight="1" x14ac:dyDescent="0.25">
      <c r="A66" s="26">
        <v>20465</v>
      </c>
      <c r="B66" s="27">
        <v>20</v>
      </c>
      <c r="C66" s="27" t="s">
        <v>60</v>
      </c>
      <c r="D66" s="28">
        <v>12635354</v>
      </c>
      <c r="E66" s="31">
        <v>0</v>
      </c>
      <c r="F66" s="28">
        <f t="shared" si="1"/>
        <v>12635354</v>
      </c>
      <c r="G66" s="29">
        <v>12635354</v>
      </c>
    </row>
    <row r="67" spans="1:7" ht="18" customHeight="1" x14ac:dyDescent="0.25">
      <c r="A67" s="26">
        <v>2047</v>
      </c>
      <c r="B67" s="27"/>
      <c r="C67" s="27" t="s">
        <v>61</v>
      </c>
      <c r="D67" s="28">
        <f>+D68</f>
        <v>35889007</v>
      </c>
      <c r="E67" s="54">
        <f>+E68</f>
        <v>0</v>
      </c>
      <c r="F67" s="28">
        <f t="shared" si="1"/>
        <v>35889007</v>
      </c>
      <c r="G67" s="29">
        <f>+G68</f>
        <v>35889007</v>
      </c>
    </row>
    <row r="68" spans="1:7" ht="18" customHeight="1" x14ac:dyDescent="0.25">
      <c r="A68" s="26">
        <v>20476</v>
      </c>
      <c r="B68" s="27">
        <v>20</v>
      </c>
      <c r="C68" s="27" t="s">
        <v>62</v>
      </c>
      <c r="D68" s="28">
        <v>35889007</v>
      </c>
      <c r="E68" s="31">
        <v>0</v>
      </c>
      <c r="F68" s="28">
        <f t="shared" si="1"/>
        <v>35889007</v>
      </c>
      <c r="G68" s="29">
        <v>35889007</v>
      </c>
    </row>
    <row r="69" spans="1:7" ht="18" customHeight="1" x14ac:dyDescent="0.25">
      <c r="A69" s="26">
        <v>2048</v>
      </c>
      <c r="B69" s="27"/>
      <c r="C69" s="27" t="s">
        <v>63</v>
      </c>
      <c r="D69" s="28">
        <f>+D70</f>
        <v>4617733</v>
      </c>
      <c r="E69" s="28">
        <f>+E70</f>
        <v>0</v>
      </c>
      <c r="F69" s="28">
        <f t="shared" si="1"/>
        <v>4617733</v>
      </c>
      <c r="G69" s="29">
        <f>+G70</f>
        <v>4617733</v>
      </c>
    </row>
    <row r="70" spans="1:7" ht="18" customHeight="1" x14ac:dyDescent="0.25">
      <c r="A70" s="26">
        <v>20486</v>
      </c>
      <c r="B70" s="27">
        <v>20</v>
      </c>
      <c r="C70" s="27" t="s">
        <v>64</v>
      </c>
      <c r="D70" s="28">
        <v>4617733</v>
      </c>
      <c r="E70" s="31">
        <v>0</v>
      </c>
      <c r="F70" s="28">
        <f t="shared" si="1"/>
        <v>4617733</v>
      </c>
      <c r="G70" s="29">
        <v>4617733</v>
      </c>
    </row>
    <row r="71" spans="1:7" ht="15.75" x14ac:dyDescent="0.25">
      <c r="A71" s="26">
        <v>2049</v>
      </c>
      <c r="B71" s="27"/>
      <c r="C71" s="27" t="s">
        <v>65</v>
      </c>
      <c r="D71" s="28">
        <f>+D72</f>
        <v>56234082</v>
      </c>
      <c r="E71" s="54">
        <f>+E72</f>
        <v>0</v>
      </c>
      <c r="F71" s="28">
        <f t="shared" si="1"/>
        <v>56234082</v>
      </c>
      <c r="G71" s="29">
        <f>+G72</f>
        <v>56234082</v>
      </c>
    </row>
    <row r="72" spans="1:7" ht="22.5" customHeight="1" x14ac:dyDescent="0.25">
      <c r="A72" s="26">
        <v>20495</v>
      </c>
      <c r="B72" s="27">
        <v>20</v>
      </c>
      <c r="C72" s="27" t="s">
        <v>66</v>
      </c>
      <c r="D72" s="28">
        <v>56234082</v>
      </c>
      <c r="E72" s="31">
        <v>0</v>
      </c>
      <c r="F72" s="28">
        <f t="shared" si="1"/>
        <v>56234082</v>
      </c>
      <c r="G72" s="29">
        <v>56234082</v>
      </c>
    </row>
    <row r="73" spans="1:7" ht="24.75" customHeight="1" x14ac:dyDescent="0.25">
      <c r="A73" s="26">
        <v>20414</v>
      </c>
      <c r="B73" s="27">
        <v>20</v>
      </c>
      <c r="C73" s="27" t="s">
        <v>67</v>
      </c>
      <c r="D73" s="28">
        <v>27500</v>
      </c>
      <c r="E73" s="31">
        <v>0</v>
      </c>
      <c r="F73" s="28">
        <f t="shared" si="1"/>
        <v>27500</v>
      </c>
      <c r="G73" s="29">
        <v>27500</v>
      </c>
    </row>
    <row r="74" spans="1:7" ht="22.5" customHeight="1" x14ac:dyDescent="0.25">
      <c r="A74" s="26">
        <v>20421</v>
      </c>
      <c r="B74" s="27"/>
      <c r="C74" s="27" t="s">
        <v>68</v>
      </c>
      <c r="D74" s="28">
        <f>+D75</f>
        <v>33880000</v>
      </c>
      <c r="E74" s="54">
        <f>+E75</f>
        <v>0</v>
      </c>
      <c r="F74" s="28">
        <f>+D74-E74</f>
        <v>33880000</v>
      </c>
      <c r="G74" s="29">
        <f>+G75</f>
        <v>33880000</v>
      </c>
    </row>
    <row r="75" spans="1:7" ht="18.75" customHeight="1" x14ac:dyDescent="0.25">
      <c r="A75" s="26">
        <v>204214</v>
      </c>
      <c r="B75" s="27">
        <v>20</v>
      </c>
      <c r="C75" s="27" t="s">
        <v>69</v>
      </c>
      <c r="D75" s="28">
        <v>33880000</v>
      </c>
      <c r="E75" s="31">
        <v>0</v>
      </c>
      <c r="F75" s="28">
        <f>+D75-E75</f>
        <v>33880000</v>
      </c>
      <c r="G75" s="29">
        <v>33880000</v>
      </c>
    </row>
    <row r="76" spans="1:7" ht="18.75" customHeight="1" x14ac:dyDescent="0.25">
      <c r="A76" s="26">
        <v>20441</v>
      </c>
      <c r="B76" s="27"/>
      <c r="C76" s="27" t="s">
        <v>70</v>
      </c>
      <c r="D76" s="28">
        <f>+D77</f>
        <v>95160001.329999998</v>
      </c>
      <c r="E76" s="28">
        <f>+E77</f>
        <v>0</v>
      </c>
      <c r="F76" s="28">
        <f t="shared" si="1"/>
        <v>95160001.329999998</v>
      </c>
      <c r="G76" s="29">
        <f>+G77</f>
        <v>95160001.329999998</v>
      </c>
    </row>
    <row r="77" spans="1:7" ht="18.75" customHeight="1" x14ac:dyDescent="0.25">
      <c r="A77" s="26">
        <v>2044113</v>
      </c>
      <c r="B77" s="27">
        <v>20</v>
      </c>
      <c r="C77" s="27" t="s">
        <v>70</v>
      </c>
      <c r="D77" s="28">
        <v>95160001.329999998</v>
      </c>
      <c r="E77" s="31">
        <v>0</v>
      </c>
      <c r="F77" s="28">
        <f>+D77-E77</f>
        <v>95160001.329999998</v>
      </c>
      <c r="G77" s="29">
        <v>95160001.329999998</v>
      </c>
    </row>
    <row r="78" spans="1:7" ht="18.75" customHeight="1" x14ac:dyDescent="0.25">
      <c r="A78" s="26">
        <v>3</v>
      </c>
      <c r="B78" s="27"/>
      <c r="C78" s="27" t="s">
        <v>71</v>
      </c>
      <c r="D78" s="28">
        <f t="shared" ref="D78:E80" si="2">+D79</f>
        <v>132590319</v>
      </c>
      <c r="E78" s="54">
        <f t="shared" si="2"/>
        <v>0</v>
      </c>
      <c r="F78" s="28">
        <f>+D78-E78</f>
        <v>132590319</v>
      </c>
      <c r="G78" s="29">
        <f>+G79</f>
        <v>49258924</v>
      </c>
    </row>
    <row r="79" spans="1:7" ht="18.75" customHeight="1" x14ac:dyDescent="0.25">
      <c r="A79" s="26">
        <v>36</v>
      </c>
      <c r="B79" s="27"/>
      <c r="C79" s="27" t="s">
        <v>72</v>
      </c>
      <c r="D79" s="28">
        <f t="shared" si="2"/>
        <v>132590319</v>
      </c>
      <c r="E79" s="54">
        <f t="shared" si="2"/>
        <v>0</v>
      </c>
      <c r="F79" s="28">
        <f>+D79-E79</f>
        <v>132590319</v>
      </c>
      <c r="G79" s="29">
        <f>+G80</f>
        <v>49258924</v>
      </c>
    </row>
    <row r="80" spans="1:7" ht="18.75" customHeight="1" x14ac:dyDescent="0.25">
      <c r="A80" s="26">
        <v>361</v>
      </c>
      <c r="B80" s="27"/>
      <c r="C80" s="27" t="s">
        <v>73</v>
      </c>
      <c r="D80" s="28">
        <f t="shared" si="2"/>
        <v>132590319</v>
      </c>
      <c r="E80" s="28">
        <f t="shared" si="2"/>
        <v>0</v>
      </c>
      <c r="F80" s="28">
        <f>+D80-E80</f>
        <v>132590319</v>
      </c>
      <c r="G80" s="29">
        <f>+G81</f>
        <v>49258924</v>
      </c>
    </row>
    <row r="81" spans="1:239" ht="18.75" customHeight="1" thickBot="1" x14ac:dyDescent="0.3">
      <c r="A81" s="32">
        <v>36113</v>
      </c>
      <c r="B81" s="33">
        <v>20</v>
      </c>
      <c r="C81" s="33" t="s">
        <v>74</v>
      </c>
      <c r="D81" s="36">
        <v>132590319</v>
      </c>
      <c r="E81" s="74">
        <v>0</v>
      </c>
      <c r="F81" s="36">
        <f>+D81-E81</f>
        <v>132590319</v>
      </c>
      <c r="G81" s="37">
        <v>49258924</v>
      </c>
    </row>
    <row r="82" spans="1:239" ht="15.75" thickBot="1" x14ac:dyDescent="0.3">
      <c r="A82" s="58"/>
      <c r="D82" s="59"/>
      <c r="E82" s="8"/>
      <c r="F82" s="59"/>
      <c r="G82" s="59"/>
    </row>
    <row r="83" spans="1:239" x14ac:dyDescent="0.25">
      <c r="A83" s="416" t="s">
        <v>1</v>
      </c>
      <c r="B83" s="417"/>
      <c r="C83" s="417"/>
      <c r="D83" s="417"/>
      <c r="E83" s="417"/>
      <c r="F83" s="417"/>
      <c r="G83" s="418"/>
      <c r="H83" s="241"/>
      <c r="I83" s="417"/>
      <c r="J83" s="417"/>
      <c r="K83" s="418"/>
      <c r="L83" s="416"/>
      <c r="M83" s="417"/>
      <c r="N83" s="417"/>
      <c r="O83" s="417"/>
      <c r="P83" s="417"/>
      <c r="Q83" s="417"/>
      <c r="R83" s="418"/>
      <c r="S83" s="416"/>
      <c r="T83" s="417"/>
      <c r="U83" s="417"/>
      <c r="V83" s="417"/>
      <c r="W83" s="417"/>
      <c r="X83" s="417"/>
      <c r="Y83" s="418"/>
      <c r="Z83" s="416"/>
      <c r="AA83" s="417"/>
      <c r="AB83" s="417"/>
      <c r="AC83" s="417"/>
      <c r="AD83" s="417"/>
      <c r="AE83" s="417"/>
      <c r="AF83" s="418"/>
      <c r="AG83" s="416"/>
      <c r="AH83" s="417"/>
      <c r="AI83" s="417"/>
      <c r="AJ83" s="417"/>
      <c r="AK83" s="417"/>
      <c r="AL83" s="417"/>
      <c r="AM83" s="418"/>
      <c r="AN83" s="416"/>
      <c r="AO83" s="417"/>
      <c r="AP83" s="417"/>
      <c r="AQ83" s="417"/>
      <c r="AR83" s="417"/>
      <c r="AS83" s="417"/>
      <c r="AT83" s="418"/>
      <c r="AU83" s="416"/>
      <c r="AV83" s="417"/>
      <c r="AW83" s="417"/>
      <c r="AX83" s="417"/>
      <c r="AY83" s="417"/>
      <c r="AZ83" s="417"/>
      <c r="BA83" s="418"/>
      <c r="BB83" s="416"/>
      <c r="BC83" s="417"/>
      <c r="BD83" s="417"/>
      <c r="BE83" s="417"/>
      <c r="BF83" s="417"/>
      <c r="BG83" s="417"/>
      <c r="BH83" s="418"/>
      <c r="BI83" s="416"/>
      <c r="BJ83" s="417"/>
      <c r="BK83" s="417"/>
      <c r="BL83" s="417"/>
      <c r="BM83" s="417"/>
      <c r="BN83" s="417"/>
      <c r="BO83" s="418"/>
      <c r="BP83" s="416"/>
      <c r="BQ83" s="417"/>
      <c r="BR83" s="417"/>
      <c r="BS83" s="417"/>
      <c r="BT83" s="417"/>
      <c r="BU83" s="417"/>
      <c r="BV83" s="418"/>
      <c r="BW83" s="416"/>
      <c r="BX83" s="417"/>
      <c r="BY83" s="417"/>
      <c r="BZ83" s="417"/>
      <c r="CA83" s="417"/>
      <c r="CB83" s="417"/>
      <c r="CC83" s="418"/>
      <c r="CD83" s="416"/>
      <c r="CE83" s="417"/>
      <c r="CF83" s="417"/>
      <c r="CG83" s="417"/>
      <c r="CH83" s="417"/>
      <c r="CI83" s="417"/>
      <c r="CJ83" s="418"/>
      <c r="CK83" s="416"/>
      <c r="CL83" s="417"/>
      <c r="CM83" s="417"/>
      <c r="CN83" s="417"/>
      <c r="CO83" s="417"/>
      <c r="CP83" s="417"/>
      <c r="CQ83" s="418"/>
      <c r="CR83" s="416"/>
      <c r="CS83" s="417"/>
      <c r="CT83" s="417"/>
      <c r="CU83" s="417"/>
      <c r="CV83" s="417"/>
      <c r="CW83" s="417"/>
      <c r="CX83" s="418"/>
      <c r="CY83" s="416"/>
      <c r="CZ83" s="417"/>
      <c r="DA83" s="417"/>
      <c r="DB83" s="417"/>
      <c r="DC83" s="417"/>
      <c r="DD83" s="417"/>
      <c r="DE83" s="418"/>
      <c r="DF83" s="416"/>
      <c r="DG83" s="417"/>
      <c r="DH83" s="417"/>
      <c r="DI83" s="417"/>
      <c r="DJ83" s="417"/>
      <c r="DK83" s="417"/>
      <c r="DL83" s="418"/>
      <c r="DM83" s="416"/>
      <c r="DN83" s="417"/>
      <c r="DO83" s="417"/>
      <c r="DP83" s="417"/>
      <c r="DQ83" s="417"/>
      <c r="DR83" s="417"/>
      <c r="DS83" s="418"/>
      <c r="DT83" s="416"/>
      <c r="DU83" s="417"/>
      <c r="DV83" s="417"/>
      <c r="DW83" s="417"/>
      <c r="DX83" s="417"/>
      <c r="DY83" s="417"/>
      <c r="DZ83" s="418"/>
      <c r="EA83" s="416"/>
      <c r="EB83" s="417"/>
      <c r="EC83" s="417"/>
      <c r="ED83" s="417"/>
      <c r="EE83" s="417"/>
      <c r="EF83" s="417"/>
      <c r="EG83" s="418"/>
      <c r="EH83" s="416"/>
      <c r="EI83" s="417"/>
      <c r="EJ83" s="417"/>
      <c r="EK83" s="417"/>
      <c r="EL83" s="417"/>
      <c r="EM83" s="417"/>
      <c r="EN83" s="418"/>
      <c r="EO83" s="416"/>
      <c r="EP83" s="417"/>
      <c r="EQ83" s="417"/>
      <c r="ER83" s="417"/>
      <c r="ES83" s="417"/>
      <c r="ET83" s="417"/>
      <c r="EU83" s="418"/>
      <c r="EV83" s="416"/>
      <c r="EW83" s="417"/>
      <c r="EX83" s="417"/>
      <c r="EY83" s="417"/>
      <c r="EZ83" s="417"/>
      <c r="FA83" s="417"/>
      <c r="FB83" s="418"/>
      <c r="FC83" s="416"/>
      <c r="FD83" s="417"/>
      <c r="FE83" s="417"/>
      <c r="FF83" s="417"/>
      <c r="FG83" s="417"/>
      <c r="FH83" s="417"/>
      <c r="FI83" s="418"/>
      <c r="FJ83" s="416"/>
      <c r="FK83" s="417"/>
      <c r="FL83" s="417"/>
      <c r="FM83" s="417"/>
      <c r="FN83" s="417"/>
      <c r="FO83" s="417"/>
      <c r="FP83" s="418"/>
      <c r="FQ83" s="416"/>
      <c r="FR83" s="417"/>
      <c r="FS83" s="417"/>
      <c r="FT83" s="417"/>
      <c r="FU83" s="417"/>
      <c r="FV83" s="417"/>
      <c r="FW83" s="418"/>
      <c r="FX83" s="416"/>
      <c r="FY83" s="417"/>
      <c r="FZ83" s="417"/>
      <c r="GA83" s="417"/>
      <c r="GB83" s="417"/>
      <c r="GC83" s="417"/>
      <c r="GD83" s="418"/>
      <c r="GE83" s="416"/>
      <c r="GF83" s="417"/>
      <c r="GG83" s="417"/>
      <c r="GH83" s="417"/>
      <c r="GI83" s="417"/>
      <c r="GJ83" s="417"/>
      <c r="GK83" s="418"/>
      <c r="GL83" s="416"/>
      <c r="GM83" s="417"/>
      <c r="GN83" s="417"/>
      <c r="GO83" s="417"/>
      <c r="GP83" s="417"/>
      <c r="GQ83" s="417"/>
      <c r="GR83" s="418"/>
      <c r="GS83" s="416"/>
      <c r="GT83" s="417"/>
      <c r="GU83" s="417"/>
      <c r="GV83" s="417"/>
      <c r="GW83" s="417"/>
      <c r="GX83" s="417"/>
      <c r="GY83" s="418"/>
      <c r="GZ83" s="416"/>
      <c r="HA83" s="417"/>
      <c r="HB83" s="417"/>
      <c r="HC83" s="417"/>
      <c r="HD83" s="417"/>
      <c r="HE83" s="417"/>
      <c r="HF83" s="418"/>
      <c r="HG83" s="416"/>
      <c r="HH83" s="417"/>
      <c r="HI83" s="417"/>
      <c r="HJ83" s="417"/>
      <c r="HK83" s="417"/>
      <c r="HL83" s="417"/>
      <c r="HM83" s="418"/>
      <c r="HN83" s="416"/>
      <c r="HO83" s="417"/>
      <c r="HP83" s="417"/>
      <c r="HQ83" s="417"/>
      <c r="HR83" s="417"/>
      <c r="HS83" s="417"/>
      <c r="HT83" s="418"/>
      <c r="HU83" s="416"/>
      <c r="HV83" s="417"/>
      <c r="HW83" s="417"/>
      <c r="HX83" s="417"/>
      <c r="HY83" s="417"/>
      <c r="HZ83" s="417"/>
      <c r="IA83" s="418"/>
      <c r="IB83" s="416"/>
      <c r="IC83" s="417"/>
      <c r="ID83" s="417"/>
      <c r="IE83" s="417"/>
    </row>
    <row r="84" spans="1:239" ht="15.75" customHeight="1" x14ac:dyDescent="0.25">
      <c r="A84" s="419" t="s">
        <v>2</v>
      </c>
      <c r="B84" s="420"/>
      <c r="C84" s="420"/>
      <c r="D84" s="420"/>
      <c r="E84" s="420"/>
      <c r="F84" s="420"/>
      <c r="G84" s="421"/>
    </row>
    <row r="85" spans="1:239" x14ac:dyDescent="0.25">
      <c r="A85" s="6" t="s">
        <v>0</v>
      </c>
      <c r="G85" s="5"/>
    </row>
    <row r="86" spans="1:239" ht="12.75" customHeight="1" x14ac:dyDescent="0.25">
      <c r="A86" s="2"/>
      <c r="G86" s="7"/>
    </row>
    <row r="87" spans="1:239" x14ac:dyDescent="0.25">
      <c r="A87" s="2" t="s">
        <v>3</v>
      </c>
      <c r="C87" s="1" t="s">
        <v>4</v>
      </c>
      <c r="E87" s="4" t="s">
        <v>5</v>
      </c>
      <c r="F87" s="3" t="str">
        <f>F50</f>
        <v>MAYO</v>
      </c>
      <c r="G87" s="5" t="str">
        <f>G50</f>
        <v>VIGENCIA FISCAL: 2017</v>
      </c>
    </row>
    <row r="88" spans="1:239" ht="7.5" customHeight="1" thickBot="1" x14ac:dyDescent="0.3">
      <c r="A88" s="61"/>
      <c r="B88" s="62"/>
      <c r="C88" s="62"/>
      <c r="D88" s="63"/>
      <c r="E88" s="64"/>
      <c r="F88" s="63"/>
      <c r="G88" s="65"/>
    </row>
    <row r="89" spans="1:239" ht="61.5" customHeight="1" thickBot="1" x14ac:dyDescent="0.3">
      <c r="A89" s="66" t="s">
        <v>7</v>
      </c>
      <c r="B89" s="67"/>
      <c r="C89" s="67" t="s">
        <v>8</v>
      </c>
      <c r="D89" s="68" t="s">
        <v>9</v>
      </c>
      <c r="E89" s="69" t="s">
        <v>10</v>
      </c>
      <c r="F89" s="68" t="s">
        <v>11</v>
      </c>
      <c r="G89" s="70" t="s">
        <v>12</v>
      </c>
    </row>
    <row r="90" spans="1:239" ht="16.5" thickBot="1" x14ac:dyDescent="0.3">
      <c r="A90" s="220" t="s">
        <v>75</v>
      </c>
      <c r="B90" s="221"/>
      <c r="C90" s="221" t="s">
        <v>76</v>
      </c>
      <c r="D90" s="222">
        <f>+D91+D113+D116+D120</f>
        <v>578520230924.90002</v>
      </c>
      <c r="E90" s="222">
        <f>+E91+E113+E116+E120</f>
        <v>0</v>
      </c>
      <c r="F90" s="222">
        <f t="shared" ref="F90:F101" si="3">+D90-E90</f>
        <v>578520230924.90002</v>
      </c>
      <c r="G90" s="223">
        <f>+G91+G113+G116+G120</f>
        <v>308433380098.90002</v>
      </c>
    </row>
    <row r="91" spans="1:239" ht="35.25" customHeight="1" x14ac:dyDescent="0.25">
      <c r="A91" s="48">
        <v>113</v>
      </c>
      <c r="B91" s="49"/>
      <c r="C91" s="71" t="s">
        <v>77</v>
      </c>
      <c r="D91" s="52">
        <f>+D92+D99+D102+D105</f>
        <v>544874770531.5</v>
      </c>
      <c r="E91" s="52">
        <f>+E92+E99+E102</f>
        <v>0</v>
      </c>
      <c r="F91" s="52">
        <f t="shared" si="3"/>
        <v>544874770531.5</v>
      </c>
      <c r="G91" s="224">
        <f>+G92+G99+G102+G105</f>
        <v>274928919705.5</v>
      </c>
    </row>
    <row r="92" spans="1:239" ht="15.75" x14ac:dyDescent="0.25">
      <c r="A92" s="26">
        <v>113600</v>
      </c>
      <c r="B92" s="27"/>
      <c r="C92" s="30" t="s">
        <v>78</v>
      </c>
      <c r="D92" s="28">
        <f>+D93+D94+D95+D97+D98+D96</f>
        <v>481742477670</v>
      </c>
      <c r="E92" s="28">
        <f>+E93+E94+E95+E97+E98+E96</f>
        <v>0</v>
      </c>
      <c r="F92" s="28">
        <f t="shared" si="3"/>
        <v>481742477670</v>
      </c>
      <c r="G92" s="29">
        <f>+G93+G94+G95+G97+G98+G96</f>
        <v>211796626844</v>
      </c>
    </row>
    <row r="93" spans="1:239" ht="57.75" customHeight="1" x14ac:dyDescent="0.25">
      <c r="A93" s="26">
        <v>113600129</v>
      </c>
      <c r="B93" s="27">
        <v>11</v>
      </c>
      <c r="C93" s="30" t="s">
        <v>79</v>
      </c>
      <c r="D93" s="28">
        <v>37670192242</v>
      </c>
      <c r="E93" s="31">
        <v>0</v>
      </c>
      <c r="F93" s="28">
        <f t="shared" si="3"/>
        <v>37670192242</v>
      </c>
      <c r="G93" s="29">
        <v>37670192242</v>
      </c>
    </row>
    <row r="94" spans="1:239" ht="36" customHeight="1" x14ac:dyDescent="0.25">
      <c r="A94" s="26">
        <v>113600130</v>
      </c>
      <c r="B94" s="27">
        <v>11</v>
      </c>
      <c r="C94" s="30" t="s">
        <v>80</v>
      </c>
      <c r="D94" s="28">
        <v>21300413208</v>
      </c>
      <c r="E94" s="31">
        <v>0</v>
      </c>
      <c r="F94" s="28">
        <f t="shared" si="3"/>
        <v>21300413208</v>
      </c>
      <c r="G94" s="29">
        <v>21300413208</v>
      </c>
    </row>
    <row r="95" spans="1:239" ht="36" customHeight="1" x14ac:dyDescent="0.25">
      <c r="A95" s="26">
        <v>113600131</v>
      </c>
      <c r="B95" s="27">
        <v>11</v>
      </c>
      <c r="C95" s="30" t="s">
        <v>81</v>
      </c>
      <c r="D95" s="28">
        <v>1646021394</v>
      </c>
      <c r="E95" s="31">
        <v>0</v>
      </c>
      <c r="F95" s="28">
        <f t="shared" si="3"/>
        <v>1646021394</v>
      </c>
      <c r="G95" s="29">
        <v>1646021394</v>
      </c>
    </row>
    <row r="96" spans="1:239" ht="36" customHeight="1" x14ac:dyDescent="0.25">
      <c r="A96" s="26">
        <v>113600134</v>
      </c>
      <c r="B96" s="27">
        <v>20</v>
      </c>
      <c r="C96" s="30" t="s">
        <v>82</v>
      </c>
      <c r="D96" s="28">
        <v>269945850826</v>
      </c>
      <c r="E96" s="31">
        <v>0</v>
      </c>
      <c r="F96" s="28">
        <f t="shared" si="3"/>
        <v>269945850826</v>
      </c>
      <c r="G96" s="29">
        <v>0</v>
      </c>
    </row>
    <row r="97" spans="1:239" ht="36" customHeight="1" x14ac:dyDescent="0.25">
      <c r="A97" s="26">
        <v>113600136</v>
      </c>
      <c r="B97" s="27">
        <v>10</v>
      </c>
      <c r="C97" s="30" t="s">
        <v>83</v>
      </c>
      <c r="D97" s="28">
        <v>57000000000</v>
      </c>
      <c r="E97" s="31">
        <v>0</v>
      </c>
      <c r="F97" s="28">
        <f t="shared" si="3"/>
        <v>57000000000</v>
      </c>
      <c r="G97" s="29">
        <v>57000000000</v>
      </c>
    </row>
    <row r="98" spans="1:239" ht="52.5" customHeight="1" x14ac:dyDescent="0.25">
      <c r="A98" s="26">
        <v>113600139</v>
      </c>
      <c r="B98" s="27">
        <v>10</v>
      </c>
      <c r="C98" s="30" t="s">
        <v>84</v>
      </c>
      <c r="D98" s="28">
        <v>94180000000</v>
      </c>
      <c r="E98" s="31">
        <v>0</v>
      </c>
      <c r="F98" s="28">
        <f t="shared" si="3"/>
        <v>94180000000</v>
      </c>
      <c r="G98" s="29">
        <v>94180000000</v>
      </c>
    </row>
    <row r="99" spans="1:239" ht="15.75" x14ac:dyDescent="0.25">
      <c r="A99" s="26">
        <v>113601</v>
      </c>
      <c r="B99" s="27"/>
      <c r="C99" s="30" t="s">
        <v>85</v>
      </c>
      <c r="D99" s="28">
        <f>+D100+D101</f>
        <v>59162718545</v>
      </c>
      <c r="E99" s="28">
        <f>+E100+E101</f>
        <v>0</v>
      </c>
      <c r="F99" s="28">
        <f t="shared" si="3"/>
        <v>59162718545</v>
      </c>
      <c r="G99" s="29">
        <f>+G100+G101</f>
        <v>59162718545</v>
      </c>
    </row>
    <row r="100" spans="1:239" ht="79.5" customHeight="1" x14ac:dyDescent="0.25">
      <c r="A100" s="26">
        <v>11360111</v>
      </c>
      <c r="B100" s="27">
        <v>11</v>
      </c>
      <c r="C100" s="72" t="s">
        <v>86</v>
      </c>
      <c r="D100" s="28">
        <v>27586623923</v>
      </c>
      <c r="E100" s="31">
        <v>0</v>
      </c>
      <c r="F100" s="28">
        <f t="shared" si="3"/>
        <v>27586623923</v>
      </c>
      <c r="G100" s="29">
        <v>27586623923</v>
      </c>
    </row>
    <row r="101" spans="1:239" ht="48.75" customHeight="1" x14ac:dyDescent="0.25">
      <c r="A101" s="26">
        <v>11360112</v>
      </c>
      <c r="B101" s="27">
        <v>11</v>
      </c>
      <c r="C101" s="30" t="s">
        <v>87</v>
      </c>
      <c r="D101" s="28">
        <v>31576094622</v>
      </c>
      <c r="E101" s="31">
        <v>0</v>
      </c>
      <c r="F101" s="28">
        <f t="shared" si="3"/>
        <v>31576094622</v>
      </c>
      <c r="G101" s="29">
        <v>31576094622</v>
      </c>
    </row>
    <row r="102" spans="1:239" ht="15.75" x14ac:dyDescent="0.25">
      <c r="A102" s="26">
        <v>113605</v>
      </c>
      <c r="B102" s="27"/>
      <c r="C102" s="30" t="s">
        <v>88</v>
      </c>
      <c r="D102" s="28">
        <f>+D103+D104</f>
        <v>3688341671</v>
      </c>
      <c r="E102" s="28">
        <f>+E103+E104</f>
        <v>0</v>
      </c>
      <c r="F102" s="28">
        <f>+D102-E102</f>
        <v>3688341671</v>
      </c>
      <c r="G102" s="29">
        <f>+G103+G104</f>
        <v>3688341671</v>
      </c>
    </row>
    <row r="103" spans="1:239" ht="39.75" customHeight="1" x14ac:dyDescent="0.25">
      <c r="A103" s="26">
        <v>1136057</v>
      </c>
      <c r="B103" s="27">
        <v>20</v>
      </c>
      <c r="C103" s="30" t="s">
        <v>89</v>
      </c>
      <c r="D103" s="28">
        <v>3545551352</v>
      </c>
      <c r="E103" s="31">
        <v>0</v>
      </c>
      <c r="F103" s="28">
        <f>+D103-E103</f>
        <v>3545551352</v>
      </c>
      <c r="G103" s="29">
        <v>3545551352</v>
      </c>
    </row>
    <row r="104" spans="1:239" ht="41.25" customHeight="1" x14ac:dyDescent="0.25">
      <c r="A104" s="26">
        <v>1136057</v>
      </c>
      <c r="B104" s="27">
        <v>21</v>
      </c>
      <c r="C104" s="30" t="s">
        <v>89</v>
      </c>
      <c r="D104" s="28">
        <v>142790319</v>
      </c>
      <c r="E104" s="31">
        <v>0</v>
      </c>
      <c r="F104" s="28">
        <f>+D104-E104</f>
        <v>142790319</v>
      </c>
      <c r="G104" s="29">
        <v>142790319</v>
      </c>
    </row>
    <row r="105" spans="1:239" ht="15.75" x14ac:dyDescent="0.25">
      <c r="A105" s="26">
        <v>113607</v>
      </c>
      <c r="B105" s="27"/>
      <c r="C105" s="30" t="s">
        <v>90</v>
      </c>
      <c r="D105" s="28">
        <f>+D106</f>
        <v>281232645.5</v>
      </c>
      <c r="E105" s="28">
        <f>+E106</f>
        <v>0</v>
      </c>
      <c r="F105" s="28">
        <f>+D105-E105</f>
        <v>281232645.5</v>
      </c>
      <c r="G105" s="29">
        <f>+G106</f>
        <v>281232645.5</v>
      </c>
    </row>
    <row r="106" spans="1:239" ht="39.75" customHeight="1" thickBot="1" x14ac:dyDescent="0.3">
      <c r="A106" s="32">
        <v>1136071</v>
      </c>
      <c r="B106" s="33">
        <v>20</v>
      </c>
      <c r="C106" s="73" t="s">
        <v>91</v>
      </c>
      <c r="D106" s="36">
        <v>281232645.5</v>
      </c>
      <c r="E106" s="74">
        <v>0</v>
      </c>
      <c r="F106" s="36">
        <f>+D106-E106</f>
        <v>281232645.5</v>
      </c>
      <c r="G106" s="37">
        <v>281232645.5</v>
      </c>
    </row>
    <row r="107" spans="1:239" ht="49.5" customHeight="1" thickBot="1" x14ac:dyDescent="0.3">
      <c r="A107" s="38"/>
      <c r="B107" s="39"/>
      <c r="C107" s="75"/>
      <c r="D107" s="42"/>
      <c r="E107" s="41"/>
      <c r="F107" s="42"/>
      <c r="G107" s="42"/>
    </row>
    <row r="108" spans="1:239" ht="11.25" customHeight="1" x14ac:dyDescent="0.25">
      <c r="A108" s="416" t="s">
        <v>1</v>
      </c>
      <c r="B108" s="417"/>
      <c r="C108" s="417"/>
      <c r="D108" s="417"/>
      <c r="E108" s="417"/>
      <c r="F108" s="417"/>
      <c r="G108" s="418"/>
      <c r="H108" s="241"/>
      <c r="I108" s="420"/>
      <c r="J108" s="420"/>
      <c r="K108" s="421"/>
      <c r="L108" s="419"/>
      <c r="M108" s="420"/>
      <c r="N108" s="420"/>
      <c r="O108" s="420"/>
      <c r="P108" s="420"/>
      <c r="Q108" s="420"/>
      <c r="R108" s="421"/>
      <c r="S108" s="419"/>
      <c r="T108" s="420"/>
      <c r="U108" s="420"/>
      <c r="V108" s="420"/>
      <c r="W108" s="420"/>
      <c r="X108" s="420"/>
      <c r="Y108" s="421"/>
      <c r="Z108" s="419"/>
      <c r="AA108" s="420"/>
      <c r="AB108" s="420"/>
      <c r="AC108" s="420"/>
      <c r="AD108" s="420"/>
      <c r="AE108" s="420"/>
      <c r="AF108" s="421"/>
      <c r="AG108" s="419"/>
      <c r="AH108" s="420"/>
      <c r="AI108" s="420"/>
      <c r="AJ108" s="420"/>
      <c r="AK108" s="420"/>
      <c r="AL108" s="420"/>
      <c r="AM108" s="421"/>
      <c r="AN108" s="419"/>
      <c r="AO108" s="420"/>
      <c r="AP108" s="420"/>
      <c r="AQ108" s="420"/>
      <c r="AR108" s="420"/>
      <c r="AS108" s="420"/>
      <c r="AT108" s="421"/>
      <c r="AU108" s="419"/>
      <c r="AV108" s="420"/>
      <c r="AW108" s="420"/>
      <c r="AX108" s="420"/>
      <c r="AY108" s="420"/>
      <c r="AZ108" s="420"/>
      <c r="BA108" s="421"/>
      <c r="BB108" s="419"/>
      <c r="BC108" s="420"/>
      <c r="BD108" s="420"/>
      <c r="BE108" s="420"/>
      <c r="BF108" s="420"/>
      <c r="BG108" s="420"/>
      <c r="BH108" s="421"/>
      <c r="BI108" s="419"/>
      <c r="BJ108" s="420"/>
      <c r="BK108" s="420"/>
      <c r="BL108" s="420"/>
      <c r="BM108" s="420"/>
      <c r="BN108" s="420"/>
      <c r="BO108" s="421"/>
      <c r="BP108" s="419"/>
      <c r="BQ108" s="420"/>
      <c r="BR108" s="420"/>
      <c r="BS108" s="420"/>
      <c r="BT108" s="420"/>
      <c r="BU108" s="420"/>
      <c r="BV108" s="421"/>
      <c r="BW108" s="419"/>
      <c r="BX108" s="420"/>
      <c r="BY108" s="420"/>
      <c r="BZ108" s="420"/>
      <c r="CA108" s="420"/>
      <c r="CB108" s="420"/>
      <c r="CC108" s="421"/>
      <c r="CD108" s="419"/>
      <c r="CE108" s="420"/>
      <c r="CF108" s="420"/>
      <c r="CG108" s="420"/>
      <c r="CH108" s="420"/>
      <c r="CI108" s="420"/>
      <c r="CJ108" s="421"/>
      <c r="CK108" s="419"/>
      <c r="CL108" s="420"/>
      <c r="CM108" s="420"/>
      <c r="CN108" s="420"/>
      <c r="CO108" s="420"/>
      <c r="CP108" s="420"/>
      <c r="CQ108" s="421"/>
      <c r="CR108" s="419"/>
      <c r="CS108" s="420"/>
      <c r="CT108" s="420"/>
      <c r="CU108" s="420"/>
      <c r="CV108" s="420"/>
      <c r="CW108" s="420"/>
      <c r="CX108" s="421"/>
      <c r="CY108" s="419"/>
      <c r="CZ108" s="420"/>
      <c r="DA108" s="420"/>
      <c r="DB108" s="420"/>
      <c r="DC108" s="420"/>
      <c r="DD108" s="420"/>
      <c r="DE108" s="421"/>
      <c r="DF108" s="419"/>
      <c r="DG108" s="420"/>
      <c r="DH108" s="420"/>
      <c r="DI108" s="420"/>
      <c r="DJ108" s="420"/>
      <c r="DK108" s="420"/>
      <c r="DL108" s="421"/>
      <c r="DM108" s="419"/>
      <c r="DN108" s="420"/>
      <c r="DO108" s="420"/>
      <c r="DP108" s="420"/>
      <c r="DQ108" s="420"/>
      <c r="DR108" s="420"/>
      <c r="DS108" s="421"/>
      <c r="DT108" s="419"/>
      <c r="DU108" s="420"/>
      <c r="DV108" s="420"/>
      <c r="DW108" s="420"/>
      <c r="DX108" s="420"/>
      <c r="DY108" s="420"/>
      <c r="DZ108" s="421"/>
      <c r="EA108" s="419"/>
      <c r="EB108" s="420"/>
      <c r="EC108" s="420"/>
      <c r="ED108" s="420"/>
      <c r="EE108" s="420"/>
      <c r="EF108" s="420"/>
      <c r="EG108" s="421"/>
      <c r="EH108" s="419"/>
      <c r="EI108" s="420"/>
      <c r="EJ108" s="420"/>
      <c r="EK108" s="420"/>
      <c r="EL108" s="420"/>
      <c r="EM108" s="420"/>
      <c r="EN108" s="421"/>
      <c r="EO108" s="419"/>
      <c r="EP108" s="420"/>
      <c r="EQ108" s="420"/>
      <c r="ER108" s="420"/>
      <c r="ES108" s="420"/>
      <c r="ET108" s="420"/>
      <c r="EU108" s="421"/>
      <c r="EV108" s="419"/>
      <c r="EW108" s="420"/>
      <c r="EX108" s="420"/>
      <c r="EY108" s="420"/>
      <c r="EZ108" s="420"/>
      <c r="FA108" s="420"/>
      <c r="FB108" s="421"/>
      <c r="FC108" s="419"/>
      <c r="FD108" s="420"/>
      <c r="FE108" s="420"/>
      <c r="FF108" s="420"/>
      <c r="FG108" s="420"/>
      <c r="FH108" s="420"/>
      <c r="FI108" s="421"/>
      <c r="FJ108" s="419"/>
      <c r="FK108" s="420"/>
      <c r="FL108" s="420"/>
      <c r="FM108" s="420"/>
      <c r="FN108" s="420"/>
      <c r="FO108" s="420"/>
      <c r="FP108" s="421"/>
      <c r="FQ108" s="419"/>
      <c r="FR108" s="420"/>
      <c r="FS108" s="420"/>
      <c r="FT108" s="420"/>
      <c r="FU108" s="420"/>
      <c r="FV108" s="420"/>
      <c r="FW108" s="421"/>
      <c r="FX108" s="419"/>
      <c r="FY108" s="420"/>
      <c r="FZ108" s="420"/>
      <c r="GA108" s="420"/>
      <c r="GB108" s="420"/>
      <c r="GC108" s="420"/>
      <c r="GD108" s="421"/>
      <c r="GE108" s="419"/>
      <c r="GF108" s="420"/>
      <c r="GG108" s="420"/>
      <c r="GH108" s="420"/>
      <c r="GI108" s="420"/>
      <c r="GJ108" s="420"/>
      <c r="GK108" s="421"/>
      <c r="GL108" s="419"/>
      <c r="GM108" s="420"/>
      <c r="GN108" s="420"/>
      <c r="GO108" s="420"/>
      <c r="GP108" s="420"/>
      <c r="GQ108" s="420"/>
      <c r="GR108" s="421"/>
      <c r="GS108" s="419"/>
      <c r="GT108" s="420"/>
      <c r="GU108" s="420"/>
      <c r="GV108" s="420"/>
      <c r="GW108" s="420"/>
      <c r="GX108" s="420"/>
      <c r="GY108" s="421"/>
      <c r="GZ108" s="419"/>
      <c r="HA108" s="420"/>
      <c r="HB108" s="420"/>
      <c r="HC108" s="420"/>
      <c r="HD108" s="420"/>
      <c r="HE108" s="420"/>
      <c r="HF108" s="421"/>
      <c r="HG108" s="419"/>
      <c r="HH108" s="420"/>
      <c r="HI108" s="420"/>
      <c r="HJ108" s="420"/>
      <c r="HK108" s="420"/>
      <c r="HL108" s="420"/>
      <c r="HM108" s="421"/>
      <c r="HN108" s="419"/>
      <c r="HO108" s="420"/>
      <c r="HP108" s="420"/>
      <c r="HQ108" s="420"/>
      <c r="HR108" s="420"/>
      <c r="HS108" s="420"/>
      <c r="HT108" s="421"/>
      <c r="HU108" s="419"/>
      <c r="HV108" s="420"/>
      <c r="HW108" s="420"/>
      <c r="HX108" s="420"/>
      <c r="HY108" s="420"/>
      <c r="HZ108" s="420"/>
      <c r="IA108" s="421"/>
      <c r="IB108" s="419"/>
      <c r="IC108" s="420"/>
      <c r="ID108" s="420"/>
      <c r="IE108" s="420"/>
    </row>
    <row r="109" spans="1:239" ht="12" customHeight="1" x14ac:dyDescent="0.25">
      <c r="A109" s="419" t="s">
        <v>2</v>
      </c>
      <c r="B109" s="420"/>
      <c r="C109" s="420"/>
      <c r="D109" s="420"/>
      <c r="E109" s="420"/>
      <c r="F109" s="420"/>
      <c r="G109" s="421"/>
      <c r="H109" s="241"/>
      <c r="I109" s="420"/>
      <c r="J109" s="420"/>
      <c r="K109" s="421"/>
      <c r="L109" s="419"/>
      <c r="M109" s="420"/>
      <c r="N109" s="420"/>
      <c r="O109" s="420"/>
      <c r="P109" s="420"/>
      <c r="Q109" s="420"/>
      <c r="R109" s="421"/>
      <c r="S109" s="419"/>
      <c r="T109" s="420"/>
      <c r="U109" s="420"/>
      <c r="V109" s="420"/>
      <c r="W109" s="420"/>
      <c r="X109" s="420"/>
      <c r="Y109" s="421"/>
      <c r="Z109" s="419"/>
      <c r="AA109" s="420"/>
      <c r="AB109" s="420"/>
      <c r="AC109" s="420"/>
      <c r="AD109" s="420"/>
      <c r="AE109" s="420"/>
      <c r="AF109" s="421"/>
      <c r="AG109" s="419"/>
      <c r="AH109" s="420"/>
      <c r="AI109" s="420"/>
      <c r="AJ109" s="420"/>
      <c r="AK109" s="420"/>
      <c r="AL109" s="420"/>
      <c r="AM109" s="421"/>
      <c r="AN109" s="419"/>
      <c r="AO109" s="420"/>
      <c r="AP109" s="420"/>
      <c r="AQ109" s="420"/>
      <c r="AR109" s="420"/>
      <c r="AS109" s="420"/>
      <c r="AT109" s="421"/>
      <c r="AU109" s="419"/>
      <c r="AV109" s="420"/>
      <c r="AW109" s="420"/>
      <c r="AX109" s="420"/>
      <c r="AY109" s="420"/>
      <c r="AZ109" s="420"/>
      <c r="BA109" s="421"/>
      <c r="BB109" s="419"/>
      <c r="BC109" s="420"/>
      <c r="BD109" s="420"/>
      <c r="BE109" s="420"/>
      <c r="BF109" s="420"/>
      <c r="BG109" s="420"/>
      <c r="BH109" s="421"/>
      <c r="BI109" s="419"/>
      <c r="BJ109" s="420"/>
      <c r="BK109" s="420"/>
      <c r="BL109" s="420"/>
      <c r="BM109" s="420"/>
      <c r="BN109" s="420"/>
      <c r="BO109" s="421"/>
      <c r="BP109" s="419"/>
      <c r="BQ109" s="420"/>
      <c r="BR109" s="420"/>
      <c r="BS109" s="420"/>
      <c r="BT109" s="420"/>
      <c r="BU109" s="420"/>
      <c r="BV109" s="421"/>
      <c r="BW109" s="419"/>
      <c r="BX109" s="420"/>
      <c r="BY109" s="420"/>
      <c r="BZ109" s="420"/>
      <c r="CA109" s="420"/>
      <c r="CB109" s="420"/>
      <c r="CC109" s="421"/>
      <c r="CD109" s="419"/>
      <c r="CE109" s="420"/>
      <c r="CF109" s="420"/>
      <c r="CG109" s="420"/>
      <c r="CH109" s="420"/>
      <c r="CI109" s="420"/>
      <c r="CJ109" s="421"/>
      <c r="CK109" s="419"/>
      <c r="CL109" s="420"/>
      <c r="CM109" s="420"/>
      <c r="CN109" s="420"/>
      <c r="CO109" s="420"/>
      <c r="CP109" s="420"/>
      <c r="CQ109" s="421"/>
      <c r="CR109" s="419"/>
      <c r="CS109" s="420"/>
      <c r="CT109" s="420"/>
      <c r="CU109" s="420"/>
      <c r="CV109" s="420"/>
      <c r="CW109" s="420"/>
      <c r="CX109" s="421"/>
      <c r="CY109" s="419"/>
      <c r="CZ109" s="420"/>
      <c r="DA109" s="420"/>
      <c r="DB109" s="420"/>
      <c r="DC109" s="420"/>
      <c r="DD109" s="420"/>
      <c r="DE109" s="421"/>
      <c r="DF109" s="419"/>
      <c r="DG109" s="420"/>
      <c r="DH109" s="420"/>
      <c r="DI109" s="420"/>
      <c r="DJ109" s="420"/>
      <c r="DK109" s="420"/>
      <c r="DL109" s="421"/>
      <c r="DM109" s="419"/>
      <c r="DN109" s="420"/>
      <c r="DO109" s="420"/>
      <c r="DP109" s="420"/>
      <c r="DQ109" s="420"/>
      <c r="DR109" s="420"/>
      <c r="DS109" s="421"/>
      <c r="DT109" s="419"/>
      <c r="DU109" s="420"/>
      <c r="DV109" s="420"/>
      <c r="DW109" s="420"/>
      <c r="DX109" s="420"/>
      <c r="DY109" s="420"/>
      <c r="DZ109" s="421"/>
      <c r="EA109" s="419"/>
      <c r="EB109" s="420"/>
      <c r="EC109" s="420"/>
      <c r="ED109" s="420"/>
      <c r="EE109" s="420"/>
      <c r="EF109" s="420"/>
      <c r="EG109" s="421"/>
      <c r="EH109" s="419"/>
      <c r="EI109" s="420"/>
      <c r="EJ109" s="420"/>
      <c r="EK109" s="420"/>
      <c r="EL109" s="420"/>
      <c r="EM109" s="420"/>
      <c r="EN109" s="421"/>
      <c r="EO109" s="419"/>
      <c r="EP109" s="420"/>
      <c r="EQ109" s="420"/>
      <c r="ER109" s="420"/>
      <c r="ES109" s="420"/>
      <c r="ET109" s="420"/>
      <c r="EU109" s="421"/>
      <c r="EV109" s="419"/>
      <c r="EW109" s="420"/>
      <c r="EX109" s="420"/>
      <c r="EY109" s="420"/>
      <c r="EZ109" s="420"/>
      <c r="FA109" s="420"/>
      <c r="FB109" s="421"/>
      <c r="FC109" s="419"/>
      <c r="FD109" s="420"/>
      <c r="FE109" s="420"/>
      <c r="FF109" s="420"/>
      <c r="FG109" s="420"/>
      <c r="FH109" s="420"/>
      <c r="FI109" s="421"/>
      <c r="FJ109" s="419"/>
      <c r="FK109" s="420"/>
      <c r="FL109" s="420"/>
      <c r="FM109" s="420"/>
      <c r="FN109" s="420"/>
      <c r="FO109" s="420"/>
      <c r="FP109" s="421"/>
      <c r="FQ109" s="419"/>
      <c r="FR109" s="420"/>
      <c r="FS109" s="420"/>
      <c r="FT109" s="420"/>
      <c r="FU109" s="420"/>
      <c r="FV109" s="420"/>
      <c r="FW109" s="421"/>
      <c r="FX109" s="419"/>
      <c r="FY109" s="420"/>
      <c r="FZ109" s="420"/>
      <c r="GA109" s="420"/>
      <c r="GB109" s="420"/>
      <c r="GC109" s="420"/>
      <c r="GD109" s="421"/>
      <c r="GE109" s="419"/>
      <c r="GF109" s="420"/>
      <c r="GG109" s="420"/>
      <c r="GH109" s="420"/>
      <c r="GI109" s="420"/>
      <c r="GJ109" s="420"/>
      <c r="GK109" s="421"/>
      <c r="GL109" s="419"/>
      <c r="GM109" s="420"/>
      <c r="GN109" s="420"/>
      <c r="GO109" s="420"/>
      <c r="GP109" s="420"/>
      <c r="GQ109" s="420"/>
      <c r="GR109" s="421"/>
      <c r="GS109" s="419"/>
      <c r="GT109" s="420"/>
      <c r="GU109" s="420"/>
      <c r="GV109" s="420"/>
      <c r="GW109" s="420"/>
      <c r="GX109" s="420"/>
      <c r="GY109" s="421"/>
      <c r="GZ109" s="419"/>
      <c r="HA109" s="420"/>
      <c r="HB109" s="420"/>
      <c r="HC109" s="420"/>
      <c r="HD109" s="420"/>
      <c r="HE109" s="420"/>
      <c r="HF109" s="421"/>
      <c r="HG109" s="419"/>
      <c r="HH109" s="420"/>
      <c r="HI109" s="420"/>
      <c r="HJ109" s="420"/>
      <c r="HK109" s="420"/>
      <c r="HL109" s="420"/>
      <c r="HM109" s="421"/>
      <c r="HN109" s="419"/>
      <c r="HO109" s="420"/>
      <c r="HP109" s="420"/>
      <c r="HQ109" s="420"/>
      <c r="HR109" s="420"/>
      <c r="HS109" s="420"/>
      <c r="HT109" s="421"/>
      <c r="HU109" s="419"/>
      <c r="HV109" s="420"/>
      <c r="HW109" s="420"/>
      <c r="HX109" s="420"/>
      <c r="HY109" s="420"/>
      <c r="HZ109" s="420"/>
      <c r="IA109" s="421"/>
      <c r="IB109" s="419"/>
      <c r="IC109" s="420"/>
      <c r="ID109" s="420"/>
      <c r="IE109" s="420"/>
    </row>
    <row r="110" spans="1:239" ht="14.25" customHeight="1" x14ac:dyDescent="0.25">
      <c r="A110" s="6" t="s">
        <v>0</v>
      </c>
      <c r="G110" s="5"/>
    </row>
    <row r="111" spans="1:239" ht="18" customHeight="1" thickBot="1" x14ac:dyDescent="0.3">
      <c r="A111" s="103" t="s">
        <v>3</v>
      </c>
      <c r="B111" s="62"/>
      <c r="C111" s="62" t="s">
        <v>4</v>
      </c>
      <c r="D111" s="63"/>
      <c r="E111" s="64" t="s">
        <v>5</v>
      </c>
      <c r="F111" s="63" t="str">
        <f>F87</f>
        <v>MAYO</v>
      </c>
      <c r="G111" s="65" t="str">
        <f>G87</f>
        <v>VIGENCIA FISCAL: 2017</v>
      </c>
    </row>
    <row r="112" spans="1:239" ht="63" customHeight="1" thickBot="1" x14ac:dyDescent="0.3">
      <c r="A112" s="10" t="s">
        <v>7</v>
      </c>
      <c r="B112" s="11"/>
      <c r="C112" s="11" t="s">
        <v>8</v>
      </c>
      <c r="D112" s="12" t="s">
        <v>9</v>
      </c>
      <c r="E112" s="13" t="s">
        <v>10</v>
      </c>
      <c r="F112" s="12" t="s">
        <v>11</v>
      </c>
      <c r="G112" s="14" t="s">
        <v>12</v>
      </c>
    </row>
    <row r="113" spans="1:7" ht="39.75" customHeight="1" x14ac:dyDescent="0.25">
      <c r="A113" s="77">
        <v>223</v>
      </c>
      <c r="B113" s="78"/>
      <c r="C113" s="78" t="s">
        <v>92</v>
      </c>
      <c r="D113" s="23">
        <f>+D114</f>
        <v>0.12</v>
      </c>
      <c r="E113" s="23">
        <f>+E114</f>
        <v>0</v>
      </c>
      <c r="F113" s="23">
        <f t="shared" ref="F113:F119" si="4">+D113-E113</f>
        <v>0.12</v>
      </c>
      <c r="G113" s="25">
        <f>+G114</f>
        <v>0.12</v>
      </c>
    </row>
    <row r="114" spans="1:7" ht="39.75" customHeight="1" x14ac:dyDescent="0.25">
      <c r="A114" s="55">
        <v>223600</v>
      </c>
      <c r="B114" s="30"/>
      <c r="C114" s="30" t="s">
        <v>78</v>
      </c>
      <c r="D114" s="28">
        <f>+D115</f>
        <v>0.12</v>
      </c>
      <c r="E114" s="28">
        <f>+E115</f>
        <v>0</v>
      </c>
      <c r="F114" s="28">
        <f t="shared" si="4"/>
        <v>0.12</v>
      </c>
      <c r="G114" s="29">
        <f>+G115</f>
        <v>0.12</v>
      </c>
    </row>
    <row r="115" spans="1:7" ht="66.75" customHeight="1" x14ac:dyDescent="0.25">
      <c r="A115" s="55">
        <v>2236001</v>
      </c>
      <c r="B115" s="30">
        <v>20</v>
      </c>
      <c r="C115" s="30" t="s">
        <v>93</v>
      </c>
      <c r="D115" s="28">
        <v>0.12</v>
      </c>
      <c r="E115" s="28">
        <v>0</v>
      </c>
      <c r="F115" s="28">
        <f t="shared" si="4"/>
        <v>0.12</v>
      </c>
      <c r="G115" s="29">
        <v>0.12</v>
      </c>
    </row>
    <row r="116" spans="1:7" s="57" customFormat="1" ht="54" customHeight="1" x14ac:dyDescent="0.25">
      <c r="A116" s="55">
        <v>520</v>
      </c>
      <c r="B116" s="30"/>
      <c r="C116" s="30" t="s">
        <v>94</v>
      </c>
      <c r="D116" s="56">
        <f>+D117</f>
        <v>2423707360.2799997</v>
      </c>
      <c r="E116" s="56">
        <f>+E117</f>
        <v>0</v>
      </c>
      <c r="F116" s="56">
        <f t="shared" si="4"/>
        <v>2423707360.2799997</v>
      </c>
      <c r="G116" s="79">
        <f>+G117</f>
        <v>2282707360.2799997</v>
      </c>
    </row>
    <row r="117" spans="1:7" s="57" customFormat="1" ht="15.75" customHeight="1" x14ac:dyDescent="0.25">
      <c r="A117" s="55">
        <v>520600</v>
      </c>
      <c r="B117" s="30"/>
      <c r="C117" s="30" t="s">
        <v>78</v>
      </c>
      <c r="D117" s="56">
        <f>+D118+D119</f>
        <v>2423707360.2799997</v>
      </c>
      <c r="E117" s="56">
        <f>+E118+E119</f>
        <v>0</v>
      </c>
      <c r="F117" s="56">
        <f t="shared" si="4"/>
        <v>2423707360.2799997</v>
      </c>
      <c r="G117" s="79">
        <f>+G118+G119</f>
        <v>2282707360.2799997</v>
      </c>
    </row>
    <row r="118" spans="1:7" ht="48" customHeight="1" x14ac:dyDescent="0.25">
      <c r="A118" s="55">
        <v>5206002</v>
      </c>
      <c r="B118" s="30">
        <v>20</v>
      </c>
      <c r="C118" s="30" t="s">
        <v>95</v>
      </c>
      <c r="D118" s="28">
        <v>632395691.27999997</v>
      </c>
      <c r="E118" s="28">
        <v>0</v>
      </c>
      <c r="F118" s="28">
        <f t="shared" si="4"/>
        <v>632395691.27999997</v>
      </c>
      <c r="G118" s="29">
        <v>632395691.27999997</v>
      </c>
    </row>
    <row r="119" spans="1:7" ht="31.5" x14ac:dyDescent="0.25">
      <c r="A119" s="55">
        <v>5206007</v>
      </c>
      <c r="B119" s="30">
        <v>20</v>
      </c>
      <c r="C119" s="30" t="s">
        <v>96</v>
      </c>
      <c r="D119" s="28">
        <v>1791311669</v>
      </c>
      <c r="E119" s="28">
        <v>0</v>
      </c>
      <c r="F119" s="28">
        <f t="shared" si="4"/>
        <v>1791311669</v>
      </c>
      <c r="G119" s="29">
        <v>1650311669</v>
      </c>
    </row>
    <row r="120" spans="1:7" s="57" customFormat="1" ht="54" customHeight="1" x14ac:dyDescent="0.25">
      <c r="A120" s="55">
        <v>530</v>
      </c>
      <c r="B120" s="30"/>
      <c r="C120" s="30" t="s">
        <v>97</v>
      </c>
      <c r="D120" s="56">
        <f>+D121</f>
        <v>31221753033</v>
      </c>
      <c r="E120" s="80">
        <f>+E121</f>
        <v>0</v>
      </c>
      <c r="F120" s="56">
        <f>+D120-E120</f>
        <v>31221753033</v>
      </c>
      <c r="G120" s="79">
        <f>+G121</f>
        <v>31221753033</v>
      </c>
    </row>
    <row r="121" spans="1:7" s="57" customFormat="1" ht="15.75" customHeight="1" x14ac:dyDescent="0.25">
      <c r="A121" s="55">
        <v>530600</v>
      </c>
      <c r="B121" s="30"/>
      <c r="C121" s="30" t="s">
        <v>78</v>
      </c>
      <c r="D121" s="56">
        <f>+D122+D123</f>
        <v>31221753033</v>
      </c>
      <c r="E121" s="80">
        <f>+E122</f>
        <v>0</v>
      </c>
      <c r="F121" s="56">
        <f>+D121-E121</f>
        <v>31221753033</v>
      </c>
      <c r="G121" s="79">
        <f>+G122+G123</f>
        <v>31221753033</v>
      </c>
    </row>
    <row r="122" spans="1:7" s="57" customFormat="1" ht="57" customHeight="1" x14ac:dyDescent="0.25">
      <c r="A122" s="55">
        <v>5306003</v>
      </c>
      <c r="B122" s="30">
        <v>11</v>
      </c>
      <c r="C122" s="30" t="s">
        <v>98</v>
      </c>
      <c r="D122" s="56">
        <v>31181000000</v>
      </c>
      <c r="E122" s="81">
        <v>0</v>
      </c>
      <c r="F122" s="56">
        <f>+D122-E122</f>
        <v>31181000000</v>
      </c>
      <c r="G122" s="79">
        <v>31181000000</v>
      </c>
    </row>
    <row r="123" spans="1:7" s="57" customFormat="1" ht="57" customHeight="1" thickBot="1" x14ac:dyDescent="0.3">
      <c r="A123" s="82">
        <v>5306003</v>
      </c>
      <c r="B123" s="83">
        <v>20</v>
      </c>
      <c r="C123" s="83" t="s">
        <v>98</v>
      </c>
      <c r="D123" s="84">
        <v>40753033</v>
      </c>
      <c r="E123" s="85">
        <v>0</v>
      </c>
      <c r="F123" s="84">
        <f>+D123-E123</f>
        <v>40753033</v>
      </c>
      <c r="G123" s="86">
        <v>40753033</v>
      </c>
    </row>
    <row r="124" spans="1:7" ht="16.5" thickBot="1" x14ac:dyDescent="0.3">
      <c r="A124" s="422" t="s">
        <v>99</v>
      </c>
      <c r="B124" s="423"/>
      <c r="C124" s="424"/>
      <c r="D124" s="89">
        <f>+D9+D90</f>
        <v>579396716849.48999</v>
      </c>
      <c r="E124" s="90">
        <f>+E24+E92</f>
        <v>0</v>
      </c>
      <c r="F124" s="89">
        <f>+F9+F90</f>
        <v>579396716849.48999</v>
      </c>
      <c r="G124" s="89">
        <f>+G9+G90</f>
        <v>309226534628.49005</v>
      </c>
    </row>
    <row r="125" spans="1:7" x14ac:dyDescent="0.25">
      <c r="A125" s="2"/>
      <c r="G125" s="5"/>
    </row>
    <row r="126" spans="1:7" ht="35.25" customHeight="1" x14ac:dyDescent="0.25">
      <c r="A126" s="2"/>
      <c r="G126" s="237"/>
    </row>
    <row r="127" spans="1:7" x14ac:dyDescent="0.25">
      <c r="A127" s="91" t="s">
        <v>100</v>
      </c>
      <c r="B127" s="92"/>
      <c r="C127" s="92"/>
      <c r="D127" s="92"/>
      <c r="E127" s="93" t="s">
        <v>101</v>
      </c>
      <c r="F127" s="93"/>
      <c r="G127" s="94"/>
    </row>
    <row r="128" spans="1:7" x14ac:dyDescent="0.25">
      <c r="A128" s="95" t="s">
        <v>102</v>
      </c>
      <c r="B128" s="92"/>
      <c r="C128" s="92"/>
      <c r="D128" s="92"/>
      <c r="E128" s="96" t="s">
        <v>103</v>
      </c>
      <c r="F128" s="96"/>
      <c r="G128" s="97"/>
    </row>
    <row r="129" spans="1:7" x14ac:dyDescent="0.25">
      <c r="A129" s="95" t="s">
        <v>104</v>
      </c>
      <c r="B129" s="92"/>
      <c r="C129" s="92"/>
      <c r="D129" s="98"/>
      <c r="E129" s="99" t="s">
        <v>105</v>
      </c>
      <c r="F129" s="93"/>
      <c r="G129" s="94"/>
    </row>
    <row r="130" spans="1:7" x14ac:dyDescent="0.25">
      <c r="A130" s="95"/>
      <c r="B130" s="92"/>
      <c r="C130" s="92"/>
      <c r="D130" s="92"/>
      <c r="E130" s="96"/>
      <c r="F130" s="96"/>
      <c r="G130" s="97"/>
    </row>
    <row r="131" spans="1:7" x14ac:dyDescent="0.25">
      <c r="A131" s="91"/>
      <c r="B131" s="92"/>
      <c r="C131" s="92"/>
      <c r="D131" s="99"/>
      <c r="E131" s="100"/>
      <c r="F131" s="99"/>
      <c r="G131" s="94"/>
    </row>
    <row r="132" spans="1:7" x14ac:dyDescent="0.25">
      <c r="A132" s="95"/>
      <c r="B132" s="92"/>
      <c r="C132" s="92"/>
      <c r="D132" s="99"/>
      <c r="E132" s="100"/>
      <c r="F132" s="99"/>
      <c r="G132" s="94"/>
    </row>
    <row r="133" spans="1:7" x14ac:dyDescent="0.25">
      <c r="A133" s="95" t="s">
        <v>106</v>
      </c>
      <c r="B133" s="92"/>
      <c r="C133" s="92"/>
      <c r="D133" s="3" t="s">
        <v>107</v>
      </c>
      <c r="F133" s="92" t="s">
        <v>101</v>
      </c>
      <c r="G133" s="101"/>
    </row>
    <row r="134" spans="1:7" x14ac:dyDescent="0.25">
      <c r="A134" s="95" t="s">
        <v>108</v>
      </c>
      <c r="B134" s="92"/>
      <c r="C134" s="92"/>
      <c r="D134" s="102" t="s">
        <v>109</v>
      </c>
      <c r="F134" s="96" t="s">
        <v>110</v>
      </c>
      <c r="G134" s="94"/>
    </row>
    <row r="135" spans="1:7" x14ac:dyDescent="0.25">
      <c r="A135" s="95" t="s">
        <v>111</v>
      </c>
      <c r="B135" s="92"/>
      <c r="C135" s="92"/>
      <c r="D135" s="102" t="s">
        <v>112</v>
      </c>
      <c r="F135" s="99" t="s">
        <v>113</v>
      </c>
      <c r="G135" s="94"/>
    </row>
    <row r="136" spans="1:7" ht="15.75" thickBot="1" x14ac:dyDescent="0.3">
      <c r="A136" s="103"/>
      <c r="B136" s="62"/>
      <c r="C136" s="62"/>
      <c r="D136" s="62"/>
      <c r="E136" s="63"/>
      <c r="F136" s="63"/>
      <c r="G136" s="65"/>
    </row>
  </sheetData>
  <mergeCells count="112">
    <mergeCell ref="I83:K83"/>
    <mergeCell ref="L83:R83"/>
    <mergeCell ref="S83:Y83"/>
    <mergeCell ref="Z83:AF83"/>
    <mergeCell ref="AG83:AM83"/>
    <mergeCell ref="AN83:AT83"/>
    <mergeCell ref="A1:G1"/>
    <mergeCell ref="A2:G2"/>
    <mergeCell ref="A45:G45"/>
    <mergeCell ref="A46:G46"/>
    <mergeCell ref="A47:G47"/>
    <mergeCell ref="A83:G83"/>
    <mergeCell ref="IB83:IE83"/>
    <mergeCell ref="A84:G84"/>
    <mergeCell ref="A108:G108"/>
    <mergeCell ref="I108:K108"/>
    <mergeCell ref="L108:R108"/>
    <mergeCell ref="S108:Y108"/>
    <mergeCell ref="Z108:AF108"/>
    <mergeCell ref="FQ83:FW83"/>
    <mergeCell ref="FX83:GD83"/>
    <mergeCell ref="GE83:GK83"/>
    <mergeCell ref="GL83:GR83"/>
    <mergeCell ref="GS83:GY83"/>
    <mergeCell ref="GZ83:HF83"/>
    <mergeCell ref="EA83:EG83"/>
    <mergeCell ref="EH83:EN83"/>
    <mergeCell ref="EO83:EU83"/>
    <mergeCell ref="EV83:FB83"/>
    <mergeCell ref="FC83:FI83"/>
    <mergeCell ref="FJ83:FP83"/>
    <mergeCell ref="CK83:CQ83"/>
    <mergeCell ref="CR83:CX83"/>
    <mergeCell ref="CY83:DE83"/>
    <mergeCell ref="DF83:DL83"/>
    <mergeCell ref="DM83:DS83"/>
    <mergeCell ref="HG83:HM83"/>
    <mergeCell ref="HN83:HT83"/>
    <mergeCell ref="HU83:IA83"/>
    <mergeCell ref="DT83:DZ83"/>
    <mergeCell ref="AU83:BA83"/>
    <mergeCell ref="BB83:BH83"/>
    <mergeCell ref="BI83:BO83"/>
    <mergeCell ref="BP83:BV83"/>
    <mergeCell ref="BW83:CC83"/>
    <mergeCell ref="CD83:CJ83"/>
    <mergeCell ref="GZ108:HF108"/>
    <mergeCell ref="HG108:HM108"/>
    <mergeCell ref="HN108:HT108"/>
    <mergeCell ref="HU108:IA108"/>
    <mergeCell ref="AG108:AM108"/>
    <mergeCell ref="AN108:AT108"/>
    <mergeCell ref="AU108:BA108"/>
    <mergeCell ref="BB108:BH108"/>
    <mergeCell ref="BI108:BO108"/>
    <mergeCell ref="BP108:BV108"/>
    <mergeCell ref="DM108:DS108"/>
    <mergeCell ref="DT108:DZ108"/>
    <mergeCell ref="EA108:EG108"/>
    <mergeCell ref="EH108:EN108"/>
    <mergeCell ref="EO108:EU108"/>
    <mergeCell ref="EV108:FB108"/>
    <mergeCell ref="BW108:CC108"/>
    <mergeCell ref="CD108:CJ108"/>
    <mergeCell ref="AG109:AM109"/>
    <mergeCell ref="GZ109:HF109"/>
    <mergeCell ref="HG109:HM109"/>
    <mergeCell ref="HN109:HT109"/>
    <mergeCell ref="IB108:IE108"/>
    <mergeCell ref="FC108:FI108"/>
    <mergeCell ref="FJ108:FP108"/>
    <mergeCell ref="FQ108:FW108"/>
    <mergeCell ref="FX108:GD108"/>
    <mergeCell ref="GE108:GK108"/>
    <mergeCell ref="GL108:GR108"/>
    <mergeCell ref="AN109:AT109"/>
    <mergeCell ref="AU109:BA109"/>
    <mergeCell ref="BB109:BH109"/>
    <mergeCell ref="BI109:BO109"/>
    <mergeCell ref="BP109:BV109"/>
    <mergeCell ref="BW109:CC109"/>
    <mergeCell ref="HU109:IA109"/>
    <mergeCell ref="IB109:IE109"/>
    <mergeCell ref="CK108:CQ108"/>
    <mergeCell ref="CR108:CX108"/>
    <mergeCell ref="CY108:DE108"/>
    <mergeCell ref="DF108:DL108"/>
    <mergeCell ref="GS108:GY108"/>
    <mergeCell ref="A124:C124"/>
    <mergeCell ref="FJ109:FP109"/>
    <mergeCell ref="FQ109:FW109"/>
    <mergeCell ref="FX109:GD109"/>
    <mergeCell ref="GE109:GK109"/>
    <mergeCell ref="GL109:GR109"/>
    <mergeCell ref="GS109:GY109"/>
    <mergeCell ref="DT109:DZ109"/>
    <mergeCell ref="EA109:EG109"/>
    <mergeCell ref="EH109:EN109"/>
    <mergeCell ref="EO109:EU109"/>
    <mergeCell ref="EV109:FB109"/>
    <mergeCell ref="FC109:FI109"/>
    <mergeCell ref="CD109:CJ109"/>
    <mergeCell ref="CK109:CQ109"/>
    <mergeCell ref="CR109:CX109"/>
    <mergeCell ref="CY109:DE109"/>
    <mergeCell ref="DF109:DL109"/>
    <mergeCell ref="DM109:DS109"/>
    <mergeCell ref="A109:G109"/>
    <mergeCell ref="I109:K109"/>
    <mergeCell ref="L109:R109"/>
    <mergeCell ref="S109:Y109"/>
    <mergeCell ref="Z109:AF109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scale="60" orientation="landscape" horizontalDpi="4294967293" verticalDpi="0" r:id="rId1"/>
  <rowBreaks count="3" manualBreakCount="3">
    <brk id="43" max="6" man="1"/>
    <brk id="81" max="6" man="1"/>
    <brk id="106" max="6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tabSelected="1" topLeftCell="A3" zoomScaleNormal="100" workbookViewId="0">
      <selection activeCell="C11" sqref="C11"/>
    </sheetView>
  </sheetViews>
  <sheetFormatPr baseColWidth="10" defaultRowHeight="15" x14ac:dyDescent="0.25"/>
  <cols>
    <col min="1" max="1" width="20.28515625" style="449" customWidth="1"/>
    <col min="2" max="2" width="7.28515625" style="449" customWidth="1"/>
    <col min="3" max="3" width="51.42578125" style="449" customWidth="1"/>
    <col min="4" max="4" width="23.42578125" style="454" customWidth="1"/>
    <col min="5" max="5" width="19.42578125" style="455" customWidth="1"/>
    <col min="6" max="6" width="20" style="454" customWidth="1"/>
    <col min="7" max="7" width="25.140625" style="454" customWidth="1"/>
    <col min="8" max="256" width="11.42578125" style="449"/>
    <col min="257" max="257" width="20.28515625" style="449" customWidth="1"/>
    <col min="258" max="258" width="7.28515625" style="449" customWidth="1"/>
    <col min="259" max="259" width="51.42578125" style="449" customWidth="1"/>
    <col min="260" max="260" width="23.42578125" style="449" customWidth="1"/>
    <col min="261" max="261" width="19.42578125" style="449" customWidth="1"/>
    <col min="262" max="262" width="20" style="449" customWidth="1"/>
    <col min="263" max="263" width="25.140625" style="449" customWidth="1"/>
    <col min="264" max="512" width="11.42578125" style="449"/>
    <col min="513" max="513" width="20.28515625" style="449" customWidth="1"/>
    <col min="514" max="514" width="7.28515625" style="449" customWidth="1"/>
    <col min="515" max="515" width="51.42578125" style="449" customWidth="1"/>
    <col min="516" max="516" width="23.42578125" style="449" customWidth="1"/>
    <col min="517" max="517" width="19.42578125" style="449" customWidth="1"/>
    <col min="518" max="518" width="20" style="449" customWidth="1"/>
    <col min="519" max="519" width="25.140625" style="449" customWidth="1"/>
    <col min="520" max="768" width="11.42578125" style="449"/>
    <col min="769" max="769" width="20.28515625" style="449" customWidth="1"/>
    <col min="770" max="770" width="7.28515625" style="449" customWidth="1"/>
    <col min="771" max="771" width="51.42578125" style="449" customWidth="1"/>
    <col min="772" max="772" width="23.42578125" style="449" customWidth="1"/>
    <col min="773" max="773" width="19.42578125" style="449" customWidth="1"/>
    <col min="774" max="774" width="20" style="449" customWidth="1"/>
    <col min="775" max="775" width="25.140625" style="449" customWidth="1"/>
    <col min="776" max="1024" width="11.42578125" style="449"/>
    <col min="1025" max="1025" width="20.28515625" style="449" customWidth="1"/>
    <col min="1026" max="1026" width="7.28515625" style="449" customWidth="1"/>
    <col min="1027" max="1027" width="51.42578125" style="449" customWidth="1"/>
    <col min="1028" max="1028" width="23.42578125" style="449" customWidth="1"/>
    <col min="1029" max="1029" width="19.42578125" style="449" customWidth="1"/>
    <col min="1030" max="1030" width="20" style="449" customWidth="1"/>
    <col min="1031" max="1031" width="25.140625" style="449" customWidth="1"/>
    <col min="1032" max="1280" width="11.42578125" style="449"/>
    <col min="1281" max="1281" width="20.28515625" style="449" customWidth="1"/>
    <col min="1282" max="1282" width="7.28515625" style="449" customWidth="1"/>
    <col min="1283" max="1283" width="51.42578125" style="449" customWidth="1"/>
    <col min="1284" max="1284" width="23.42578125" style="449" customWidth="1"/>
    <col min="1285" max="1285" width="19.42578125" style="449" customWidth="1"/>
    <col min="1286" max="1286" width="20" style="449" customWidth="1"/>
    <col min="1287" max="1287" width="25.140625" style="449" customWidth="1"/>
    <col min="1288" max="1536" width="11.42578125" style="449"/>
    <col min="1537" max="1537" width="20.28515625" style="449" customWidth="1"/>
    <col min="1538" max="1538" width="7.28515625" style="449" customWidth="1"/>
    <col min="1539" max="1539" width="51.42578125" style="449" customWidth="1"/>
    <col min="1540" max="1540" width="23.42578125" style="449" customWidth="1"/>
    <col min="1541" max="1541" width="19.42578125" style="449" customWidth="1"/>
    <col min="1542" max="1542" width="20" style="449" customWidth="1"/>
    <col min="1543" max="1543" width="25.140625" style="449" customWidth="1"/>
    <col min="1544" max="1792" width="11.42578125" style="449"/>
    <col min="1793" max="1793" width="20.28515625" style="449" customWidth="1"/>
    <col min="1794" max="1794" width="7.28515625" style="449" customWidth="1"/>
    <col min="1795" max="1795" width="51.42578125" style="449" customWidth="1"/>
    <col min="1796" max="1796" width="23.42578125" style="449" customWidth="1"/>
    <col min="1797" max="1797" width="19.42578125" style="449" customWidth="1"/>
    <col min="1798" max="1798" width="20" style="449" customWidth="1"/>
    <col min="1799" max="1799" width="25.140625" style="449" customWidth="1"/>
    <col min="1800" max="2048" width="11.42578125" style="449"/>
    <col min="2049" max="2049" width="20.28515625" style="449" customWidth="1"/>
    <col min="2050" max="2050" width="7.28515625" style="449" customWidth="1"/>
    <col min="2051" max="2051" width="51.42578125" style="449" customWidth="1"/>
    <col min="2052" max="2052" width="23.42578125" style="449" customWidth="1"/>
    <col min="2053" max="2053" width="19.42578125" style="449" customWidth="1"/>
    <col min="2054" max="2054" width="20" style="449" customWidth="1"/>
    <col min="2055" max="2055" width="25.140625" style="449" customWidth="1"/>
    <col min="2056" max="2304" width="11.42578125" style="449"/>
    <col min="2305" max="2305" width="20.28515625" style="449" customWidth="1"/>
    <col min="2306" max="2306" width="7.28515625" style="449" customWidth="1"/>
    <col min="2307" max="2307" width="51.42578125" style="449" customWidth="1"/>
    <col min="2308" max="2308" width="23.42578125" style="449" customWidth="1"/>
    <col min="2309" max="2309" width="19.42578125" style="449" customWidth="1"/>
    <col min="2310" max="2310" width="20" style="449" customWidth="1"/>
    <col min="2311" max="2311" width="25.140625" style="449" customWidth="1"/>
    <col min="2312" max="2560" width="11.42578125" style="449"/>
    <col min="2561" max="2561" width="20.28515625" style="449" customWidth="1"/>
    <col min="2562" max="2562" width="7.28515625" style="449" customWidth="1"/>
    <col min="2563" max="2563" width="51.42578125" style="449" customWidth="1"/>
    <col min="2564" max="2564" width="23.42578125" style="449" customWidth="1"/>
    <col min="2565" max="2565" width="19.42578125" style="449" customWidth="1"/>
    <col min="2566" max="2566" width="20" style="449" customWidth="1"/>
    <col min="2567" max="2567" width="25.140625" style="449" customWidth="1"/>
    <col min="2568" max="2816" width="11.42578125" style="449"/>
    <col min="2817" max="2817" width="20.28515625" style="449" customWidth="1"/>
    <col min="2818" max="2818" width="7.28515625" style="449" customWidth="1"/>
    <col min="2819" max="2819" width="51.42578125" style="449" customWidth="1"/>
    <col min="2820" max="2820" width="23.42578125" style="449" customWidth="1"/>
    <col min="2821" max="2821" width="19.42578125" style="449" customWidth="1"/>
    <col min="2822" max="2822" width="20" style="449" customWidth="1"/>
    <col min="2823" max="2823" width="25.140625" style="449" customWidth="1"/>
    <col min="2824" max="3072" width="11.42578125" style="449"/>
    <col min="3073" max="3073" width="20.28515625" style="449" customWidth="1"/>
    <col min="3074" max="3074" width="7.28515625" style="449" customWidth="1"/>
    <col min="3075" max="3075" width="51.42578125" style="449" customWidth="1"/>
    <col min="3076" max="3076" width="23.42578125" style="449" customWidth="1"/>
    <col min="3077" max="3077" width="19.42578125" style="449" customWidth="1"/>
    <col min="3078" max="3078" width="20" style="449" customWidth="1"/>
    <col min="3079" max="3079" width="25.140625" style="449" customWidth="1"/>
    <col min="3080" max="3328" width="11.42578125" style="449"/>
    <col min="3329" max="3329" width="20.28515625" style="449" customWidth="1"/>
    <col min="3330" max="3330" width="7.28515625" style="449" customWidth="1"/>
    <col min="3331" max="3331" width="51.42578125" style="449" customWidth="1"/>
    <col min="3332" max="3332" width="23.42578125" style="449" customWidth="1"/>
    <col min="3333" max="3333" width="19.42578125" style="449" customWidth="1"/>
    <col min="3334" max="3334" width="20" style="449" customWidth="1"/>
    <col min="3335" max="3335" width="25.140625" style="449" customWidth="1"/>
    <col min="3336" max="3584" width="11.42578125" style="449"/>
    <col min="3585" max="3585" width="20.28515625" style="449" customWidth="1"/>
    <col min="3586" max="3586" width="7.28515625" style="449" customWidth="1"/>
    <col min="3587" max="3587" width="51.42578125" style="449" customWidth="1"/>
    <col min="3588" max="3588" width="23.42578125" style="449" customWidth="1"/>
    <col min="3589" max="3589" width="19.42578125" style="449" customWidth="1"/>
    <col min="3590" max="3590" width="20" style="449" customWidth="1"/>
    <col min="3591" max="3591" width="25.140625" style="449" customWidth="1"/>
    <col min="3592" max="3840" width="11.42578125" style="449"/>
    <col min="3841" max="3841" width="20.28515625" style="449" customWidth="1"/>
    <col min="3842" max="3842" width="7.28515625" style="449" customWidth="1"/>
    <col min="3843" max="3843" width="51.42578125" style="449" customWidth="1"/>
    <col min="3844" max="3844" width="23.42578125" style="449" customWidth="1"/>
    <col min="3845" max="3845" width="19.42578125" style="449" customWidth="1"/>
    <col min="3846" max="3846" width="20" style="449" customWidth="1"/>
    <col min="3847" max="3847" width="25.140625" style="449" customWidth="1"/>
    <col min="3848" max="4096" width="11.42578125" style="449"/>
    <col min="4097" max="4097" width="20.28515625" style="449" customWidth="1"/>
    <col min="4098" max="4098" width="7.28515625" style="449" customWidth="1"/>
    <col min="4099" max="4099" width="51.42578125" style="449" customWidth="1"/>
    <col min="4100" max="4100" width="23.42578125" style="449" customWidth="1"/>
    <col min="4101" max="4101" width="19.42578125" style="449" customWidth="1"/>
    <col min="4102" max="4102" width="20" style="449" customWidth="1"/>
    <col min="4103" max="4103" width="25.140625" style="449" customWidth="1"/>
    <col min="4104" max="4352" width="11.42578125" style="449"/>
    <col min="4353" max="4353" width="20.28515625" style="449" customWidth="1"/>
    <col min="4354" max="4354" width="7.28515625" style="449" customWidth="1"/>
    <col min="4355" max="4355" width="51.42578125" style="449" customWidth="1"/>
    <col min="4356" max="4356" width="23.42578125" style="449" customWidth="1"/>
    <col min="4357" max="4357" width="19.42578125" style="449" customWidth="1"/>
    <col min="4358" max="4358" width="20" style="449" customWidth="1"/>
    <col min="4359" max="4359" width="25.140625" style="449" customWidth="1"/>
    <col min="4360" max="4608" width="11.42578125" style="449"/>
    <col min="4609" max="4609" width="20.28515625" style="449" customWidth="1"/>
    <col min="4610" max="4610" width="7.28515625" style="449" customWidth="1"/>
    <col min="4611" max="4611" width="51.42578125" style="449" customWidth="1"/>
    <col min="4612" max="4612" width="23.42578125" style="449" customWidth="1"/>
    <col min="4613" max="4613" width="19.42578125" style="449" customWidth="1"/>
    <col min="4614" max="4614" width="20" style="449" customWidth="1"/>
    <col min="4615" max="4615" width="25.140625" style="449" customWidth="1"/>
    <col min="4616" max="4864" width="11.42578125" style="449"/>
    <col min="4865" max="4865" width="20.28515625" style="449" customWidth="1"/>
    <col min="4866" max="4866" width="7.28515625" style="449" customWidth="1"/>
    <col min="4867" max="4867" width="51.42578125" style="449" customWidth="1"/>
    <col min="4868" max="4868" width="23.42578125" style="449" customWidth="1"/>
    <col min="4869" max="4869" width="19.42578125" style="449" customWidth="1"/>
    <col min="4870" max="4870" width="20" style="449" customWidth="1"/>
    <col min="4871" max="4871" width="25.140625" style="449" customWidth="1"/>
    <col min="4872" max="5120" width="11.42578125" style="449"/>
    <col min="5121" max="5121" width="20.28515625" style="449" customWidth="1"/>
    <col min="5122" max="5122" width="7.28515625" style="449" customWidth="1"/>
    <col min="5123" max="5123" width="51.42578125" style="449" customWidth="1"/>
    <col min="5124" max="5124" width="23.42578125" style="449" customWidth="1"/>
    <col min="5125" max="5125" width="19.42578125" style="449" customWidth="1"/>
    <col min="5126" max="5126" width="20" style="449" customWidth="1"/>
    <col min="5127" max="5127" width="25.140625" style="449" customWidth="1"/>
    <col min="5128" max="5376" width="11.42578125" style="449"/>
    <col min="5377" max="5377" width="20.28515625" style="449" customWidth="1"/>
    <col min="5378" max="5378" width="7.28515625" style="449" customWidth="1"/>
    <col min="5379" max="5379" width="51.42578125" style="449" customWidth="1"/>
    <col min="5380" max="5380" width="23.42578125" style="449" customWidth="1"/>
    <col min="5381" max="5381" width="19.42578125" style="449" customWidth="1"/>
    <col min="5382" max="5382" width="20" style="449" customWidth="1"/>
    <col min="5383" max="5383" width="25.140625" style="449" customWidth="1"/>
    <col min="5384" max="5632" width="11.42578125" style="449"/>
    <col min="5633" max="5633" width="20.28515625" style="449" customWidth="1"/>
    <col min="5634" max="5634" width="7.28515625" style="449" customWidth="1"/>
    <col min="5635" max="5635" width="51.42578125" style="449" customWidth="1"/>
    <col min="5636" max="5636" width="23.42578125" style="449" customWidth="1"/>
    <col min="5637" max="5637" width="19.42578125" style="449" customWidth="1"/>
    <col min="5638" max="5638" width="20" style="449" customWidth="1"/>
    <col min="5639" max="5639" width="25.140625" style="449" customWidth="1"/>
    <col min="5640" max="5888" width="11.42578125" style="449"/>
    <col min="5889" max="5889" width="20.28515625" style="449" customWidth="1"/>
    <col min="5890" max="5890" width="7.28515625" style="449" customWidth="1"/>
    <col min="5891" max="5891" width="51.42578125" style="449" customWidth="1"/>
    <col min="5892" max="5892" width="23.42578125" style="449" customWidth="1"/>
    <col min="5893" max="5893" width="19.42578125" style="449" customWidth="1"/>
    <col min="5894" max="5894" width="20" style="449" customWidth="1"/>
    <col min="5895" max="5895" width="25.140625" style="449" customWidth="1"/>
    <col min="5896" max="6144" width="11.42578125" style="449"/>
    <col min="6145" max="6145" width="20.28515625" style="449" customWidth="1"/>
    <col min="6146" max="6146" width="7.28515625" style="449" customWidth="1"/>
    <col min="6147" max="6147" width="51.42578125" style="449" customWidth="1"/>
    <col min="6148" max="6148" width="23.42578125" style="449" customWidth="1"/>
    <col min="6149" max="6149" width="19.42578125" style="449" customWidth="1"/>
    <col min="6150" max="6150" width="20" style="449" customWidth="1"/>
    <col min="6151" max="6151" width="25.140625" style="449" customWidth="1"/>
    <col min="6152" max="6400" width="11.42578125" style="449"/>
    <col min="6401" max="6401" width="20.28515625" style="449" customWidth="1"/>
    <col min="6402" max="6402" width="7.28515625" style="449" customWidth="1"/>
    <col min="6403" max="6403" width="51.42578125" style="449" customWidth="1"/>
    <col min="6404" max="6404" width="23.42578125" style="449" customWidth="1"/>
    <col min="6405" max="6405" width="19.42578125" style="449" customWidth="1"/>
    <col min="6406" max="6406" width="20" style="449" customWidth="1"/>
    <col min="6407" max="6407" width="25.140625" style="449" customWidth="1"/>
    <col min="6408" max="6656" width="11.42578125" style="449"/>
    <col min="6657" max="6657" width="20.28515625" style="449" customWidth="1"/>
    <col min="6658" max="6658" width="7.28515625" style="449" customWidth="1"/>
    <col min="6659" max="6659" width="51.42578125" style="449" customWidth="1"/>
    <col min="6660" max="6660" width="23.42578125" style="449" customWidth="1"/>
    <col min="6661" max="6661" width="19.42578125" style="449" customWidth="1"/>
    <col min="6662" max="6662" width="20" style="449" customWidth="1"/>
    <col min="6663" max="6663" width="25.140625" style="449" customWidth="1"/>
    <col min="6664" max="6912" width="11.42578125" style="449"/>
    <col min="6913" max="6913" width="20.28515625" style="449" customWidth="1"/>
    <col min="6914" max="6914" width="7.28515625" style="449" customWidth="1"/>
    <col min="6915" max="6915" width="51.42578125" style="449" customWidth="1"/>
    <col min="6916" max="6916" width="23.42578125" style="449" customWidth="1"/>
    <col min="6917" max="6917" width="19.42578125" style="449" customWidth="1"/>
    <col min="6918" max="6918" width="20" style="449" customWidth="1"/>
    <col min="6919" max="6919" width="25.140625" style="449" customWidth="1"/>
    <col min="6920" max="7168" width="11.42578125" style="449"/>
    <col min="7169" max="7169" width="20.28515625" style="449" customWidth="1"/>
    <col min="7170" max="7170" width="7.28515625" style="449" customWidth="1"/>
    <col min="7171" max="7171" width="51.42578125" style="449" customWidth="1"/>
    <col min="7172" max="7172" width="23.42578125" style="449" customWidth="1"/>
    <col min="7173" max="7173" width="19.42578125" style="449" customWidth="1"/>
    <col min="7174" max="7174" width="20" style="449" customWidth="1"/>
    <col min="7175" max="7175" width="25.140625" style="449" customWidth="1"/>
    <col min="7176" max="7424" width="11.42578125" style="449"/>
    <col min="7425" max="7425" width="20.28515625" style="449" customWidth="1"/>
    <col min="7426" max="7426" width="7.28515625" style="449" customWidth="1"/>
    <col min="7427" max="7427" width="51.42578125" style="449" customWidth="1"/>
    <col min="7428" max="7428" width="23.42578125" style="449" customWidth="1"/>
    <col min="7429" max="7429" width="19.42578125" style="449" customWidth="1"/>
    <col min="7430" max="7430" width="20" style="449" customWidth="1"/>
    <col min="7431" max="7431" width="25.140625" style="449" customWidth="1"/>
    <col min="7432" max="7680" width="11.42578125" style="449"/>
    <col min="7681" max="7681" width="20.28515625" style="449" customWidth="1"/>
    <col min="7682" max="7682" width="7.28515625" style="449" customWidth="1"/>
    <col min="7683" max="7683" width="51.42578125" style="449" customWidth="1"/>
    <col min="7684" max="7684" width="23.42578125" style="449" customWidth="1"/>
    <col min="7685" max="7685" width="19.42578125" style="449" customWidth="1"/>
    <col min="7686" max="7686" width="20" style="449" customWidth="1"/>
    <col min="7687" max="7687" width="25.140625" style="449" customWidth="1"/>
    <col min="7688" max="7936" width="11.42578125" style="449"/>
    <col min="7937" max="7937" width="20.28515625" style="449" customWidth="1"/>
    <col min="7938" max="7938" width="7.28515625" style="449" customWidth="1"/>
    <col min="7939" max="7939" width="51.42578125" style="449" customWidth="1"/>
    <col min="7940" max="7940" width="23.42578125" style="449" customWidth="1"/>
    <col min="7941" max="7941" width="19.42578125" style="449" customWidth="1"/>
    <col min="7942" max="7942" width="20" style="449" customWidth="1"/>
    <col min="7943" max="7943" width="25.140625" style="449" customWidth="1"/>
    <col min="7944" max="8192" width="11.42578125" style="449"/>
    <col min="8193" max="8193" width="20.28515625" style="449" customWidth="1"/>
    <col min="8194" max="8194" width="7.28515625" style="449" customWidth="1"/>
    <col min="8195" max="8195" width="51.42578125" style="449" customWidth="1"/>
    <col min="8196" max="8196" width="23.42578125" style="449" customWidth="1"/>
    <col min="8197" max="8197" width="19.42578125" style="449" customWidth="1"/>
    <col min="8198" max="8198" width="20" style="449" customWidth="1"/>
    <col min="8199" max="8199" width="25.140625" style="449" customWidth="1"/>
    <col min="8200" max="8448" width="11.42578125" style="449"/>
    <col min="8449" max="8449" width="20.28515625" style="449" customWidth="1"/>
    <col min="8450" max="8450" width="7.28515625" style="449" customWidth="1"/>
    <col min="8451" max="8451" width="51.42578125" style="449" customWidth="1"/>
    <col min="8452" max="8452" width="23.42578125" style="449" customWidth="1"/>
    <col min="8453" max="8453" width="19.42578125" style="449" customWidth="1"/>
    <col min="8454" max="8454" width="20" style="449" customWidth="1"/>
    <col min="8455" max="8455" width="25.140625" style="449" customWidth="1"/>
    <col min="8456" max="8704" width="11.42578125" style="449"/>
    <col min="8705" max="8705" width="20.28515625" style="449" customWidth="1"/>
    <col min="8706" max="8706" width="7.28515625" style="449" customWidth="1"/>
    <col min="8707" max="8707" width="51.42578125" style="449" customWidth="1"/>
    <col min="8708" max="8708" width="23.42578125" style="449" customWidth="1"/>
    <col min="8709" max="8709" width="19.42578125" style="449" customWidth="1"/>
    <col min="8710" max="8710" width="20" style="449" customWidth="1"/>
    <col min="8711" max="8711" width="25.140625" style="449" customWidth="1"/>
    <col min="8712" max="8960" width="11.42578125" style="449"/>
    <col min="8961" max="8961" width="20.28515625" style="449" customWidth="1"/>
    <col min="8962" max="8962" width="7.28515625" style="449" customWidth="1"/>
    <col min="8963" max="8963" width="51.42578125" style="449" customWidth="1"/>
    <col min="8964" max="8964" width="23.42578125" style="449" customWidth="1"/>
    <col min="8965" max="8965" width="19.42578125" style="449" customWidth="1"/>
    <col min="8966" max="8966" width="20" style="449" customWidth="1"/>
    <col min="8967" max="8967" width="25.140625" style="449" customWidth="1"/>
    <col min="8968" max="9216" width="11.42578125" style="449"/>
    <col min="9217" max="9217" width="20.28515625" style="449" customWidth="1"/>
    <col min="9218" max="9218" width="7.28515625" style="449" customWidth="1"/>
    <col min="9219" max="9219" width="51.42578125" style="449" customWidth="1"/>
    <col min="9220" max="9220" width="23.42578125" style="449" customWidth="1"/>
    <col min="9221" max="9221" width="19.42578125" style="449" customWidth="1"/>
    <col min="9222" max="9222" width="20" style="449" customWidth="1"/>
    <col min="9223" max="9223" width="25.140625" style="449" customWidth="1"/>
    <col min="9224" max="9472" width="11.42578125" style="449"/>
    <col min="9473" max="9473" width="20.28515625" style="449" customWidth="1"/>
    <col min="9474" max="9474" width="7.28515625" style="449" customWidth="1"/>
    <col min="9475" max="9475" width="51.42578125" style="449" customWidth="1"/>
    <col min="9476" max="9476" width="23.42578125" style="449" customWidth="1"/>
    <col min="9477" max="9477" width="19.42578125" style="449" customWidth="1"/>
    <col min="9478" max="9478" width="20" style="449" customWidth="1"/>
    <col min="9479" max="9479" width="25.140625" style="449" customWidth="1"/>
    <col min="9480" max="9728" width="11.42578125" style="449"/>
    <col min="9729" max="9729" width="20.28515625" style="449" customWidth="1"/>
    <col min="9730" max="9730" width="7.28515625" style="449" customWidth="1"/>
    <col min="9731" max="9731" width="51.42578125" style="449" customWidth="1"/>
    <col min="9732" max="9732" width="23.42578125" style="449" customWidth="1"/>
    <col min="9733" max="9733" width="19.42578125" style="449" customWidth="1"/>
    <col min="9734" max="9734" width="20" style="449" customWidth="1"/>
    <col min="9735" max="9735" width="25.140625" style="449" customWidth="1"/>
    <col min="9736" max="9984" width="11.42578125" style="449"/>
    <col min="9985" max="9985" width="20.28515625" style="449" customWidth="1"/>
    <col min="9986" max="9986" width="7.28515625" style="449" customWidth="1"/>
    <col min="9987" max="9987" width="51.42578125" style="449" customWidth="1"/>
    <col min="9988" max="9988" width="23.42578125" style="449" customWidth="1"/>
    <col min="9989" max="9989" width="19.42578125" style="449" customWidth="1"/>
    <col min="9990" max="9990" width="20" style="449" customWidth="1"/>
    <col min="9991" max="9991" width="25.140625" style="449" customWidth="1"/>
    <col min="9992" max="10240" width="11.42578125" style="449"/>
    <col min="10241" max="10241" width="20.28515625" style="449" customWidth="1"/>
    <col min="10242" max="10242" width="7.28515625" style="449" customWidth="1"/>
    <col min="10243" max="10243" width="51.42578125" style="449" customWidth="1"/>
    <col min="10244" max="10244" width="23.42578125" style="449" customWidth="1"/>
    <col min="10245" max="10245" width="19.42578125" style="449" customWidth="1"/>
    <col min="10246" max="10246" width="20" style="449" customWidth="1"/>
    <col min="10247" max="10247" width="25.140625" style="449" customWidth="1"/>
    <col min="10248" max="10496" width="11.42578125" style="449"/>
    <col min="10497" max="10497" width="20.28515625" style="449" customWidth="1"/>
    <col min="10498" max="10498" width="7.28515625" style="449" customWidth="1"/>
    <col min="10499" max="10499" width="51.42578125" style="449" customWidth="1"/>
    <col min="10500" max="10500" width="23.42578125" style="449" customWidth="1"/>
    <col min="10501" max="10501" width="19.42578125" style="449" customWidth="1"/>
    <col min="10502" max="10502" width="20" style="449" customWidth="1"/>
    <col min="10503" max="10503" width="25.140625" style="449" customWidth="1"/>
    <col min="10504" max="10752" width="11.42578125" style="449"/>
    <col min="10753" max="10753" width="20.28515625" style="449" customWidth="1"/>
    <col min="10754" max="10754" width="7.28515625" style="449" customWidth="1"/>
    <col min="10755" max="10755" width="51.42578125" style="449" customWidth="1"/>
    <col min="10756" max="10756" width="23.42578125" style="449" customWidth="1"/>
    <col min="10757" max="10757" width="19.42578125" style="449" customWidth="1"/>
    <col min="10758" max="10758" width="20" style="449" customWidth="1"/>
    <col min="10759" max="10759" width="25.140625" style="449" customWidth="1"/>
    <col min="10760" max="11008" width="11.42578125" style="449"/>
    <col min="11009" max="11009" width="20.28515625" style="449" customWidth="1"/>
    <col min="11010" max="11010" width="7.28515625" style="449" customWidth="1"/>
    <col min="11011" max="11011" width="51.42578125" style="449" customWidth="1"/>
    <col min="11012" max="11012" width="23.42578125" style="449" customWidth="1"/>
    <col min="11013" max="11013" width="19.42578125" style="449" customWidth="1"/>
    <col min="11014" max="11014" width="20" style="449" customWidth="1"/>
    <col min="11015" max="11015" width="25.140625" style="449" customWidth="1"/>
    <col min="11016" max="11264" width="11.42578125" style="449"/>
    <col min="11265" max="11265" width="20.28515625" style="449" customWidth="1"/>
    <col min="11266" max="11266" width="7.28515625" style="449" customWidth="1"/>
    <col min="11267" max="11267" width="51.42578125" style="449" customWidth="1"/>
    <col min="11268" max="11268" width="23.42578125" style="449" customWidth="1"/>
    <col min="11269" max="11269" width="19.42578125" style="449" customWidth="1"/>
    <col min="11270" max="11270" width="20" style="449" customWidth="1"/>
    <col min="11271" max="11271" width="25.140625" style="449" customWidth="1"/>
    <col min="11272" max="11520" width="11.42578125" style="449"/>
    <col min="11521" max="11521" width="20.28515625" style="449" customWidth="1"/>
    <col min="11522" max="11522" width="7.28515625" style="449" customWidth="1"/>
    <col min="11523" max="11523" width="51.42578125" style="449" customWidth="1"/>
    <col min="11524" max="11524" width="23.42578125" style="449" customWidth="1"/>
    <col min="11525" max="11525" width="19.42578125" style="449" customWidth="1"/>
    <col min="11526" max="11526" width="20" style="449" customWidth="1"/>
    <col min="11527" max="11527" width="25.140625" style="449" customWidth="1"/>
    <col min="11528" max="11776" width="11.42578125" style="449"/>
    <col min="11777" max="11777" width="20.28515625" style="449" customWidth="1"/>
    <col min="11778" max="11778" width="7.28515625" style="449" customWidth="1"/>
    <col min="11779" max="11779" width="51.42578125" style="449" customWidth="1"/>
    <col min="11780" max="11780" width="23.42578125" style="449" customWidth="1"/>
    <col min="11781" max="11781" width="19.42578125" style="449" customWidth="1"/>
    <col min="11782" max="11782" width="20" style="449" customWidth="1"/>
    <col min="11783" max="11783" width="25.140625" style="449" customWidth="1"/>
    <col min="11784" max="12032" width="11.42578125" style="449"/>
    <col min="12033" max="12033" width="20.28515625" style="449" customWidth="1"/>
    <col min="12034" max="12034" width="7.28515625" style="449" customWidth="1"/>
    <col min="12035" max="12035" width="51.42578125" style="449" customWidth="1"/>
    <col min="12036" max="12036" width="23.42578125" style="449" customWidth="1"/>
    <col min="12037" max="12037" width="19.42578125" style="449" customWidth="1"/>
    <col min="12038" max="12038" width="20" style="449" customWidth="1"/>
    <col min="12039" max="12039" width="25.140625" style="449" customWidth="1"/>
    <col min="12040" max="12288" width="11.42578125" style="449"/>
    <col min="12289" max="12289" width="20.28515625" style="449" customWidth="1"/>
    <col min="12290" max="12290" width="7.28515625" style="449" customWidth="1"/>
    <col min="12291" max="12291" width="51.42578125" style="449" customWidth="1"/>
    <col min="12292" max="12292" width="23.42578125" style="449" customWidth="1"/>
    <col min="12293" max="12293" width="19.42578125" style="449" customWidth="1"/>
    <col min="12294" max="12294" width="20" style="449" customWidth="1"/>
    <col min="12295" max="12295" width="25.140625" style="449" customWidth="1"/>
    <col min="12296" max="12544" width="11.42578125" style="449"/>
    <col min="12545" max="12545" width="20.28515625" style="449" customWidth="1"/>
    <col min="12546" max="12546" width="7.28515625" style="449" customWidth="1"/>
    <col min="12547" max="12547" width="51.42578125" style="449" customWidth="1"/>
    <col min="12548" max="12548" width="23.42578125" style="449" customWidth="1"/>
    <col min="12549" max="12549" width="19.42578125" style="449" customWidth="1"/>
    <col min="12550" max="12550" width="20" style="449" customWidth="1"/>
    <col min="12551" max="12551" width="25.140625" style="449" customWidth="1"/>
    <col min="12552" max="12800" width="11.42578125" style="449"/>
    <col min="12801" max="12801" width="20.28515625" style="449" customWidth="1"/>
    <col min="12802" max="12802" width="7.28515625" style="449" customWidth="1"/>
    <col min="12803" max="12803" width="51.42578125" style="449" customWidth="1"/>
    <col min="12804" max="12804" width="23.42578125" style="449" customWidth="1"/>
    <col min="12805" max="12805" width="19.42578125" style="449" customWidth="1"/>
    <col min="12806" max="12806" width="20" style="449" customWidth="1"/>
    <col min="12807" max="12807" width="25.140625" style="449" customWidth="1"/>
    <col min="12808" max="13056" width="11.42578125" style="449"/>
    <col min="13057" max="13057" width="20.28515625" style="449" customWidth="1"/>
    <col min="13058" max="13058" width="7.28515625" style="449" customWidth="1"/>
    <col min="13059" max="13059" width="51.42578125" style="449" customWidth="1"/>
    <col min="13060" max="13060" width="23.42578125" style="449" customWidth="1"/>
    <col min="13061" max="13061" width="19.42578125" style="449" customWidth="1"/>
    <col min="13062" max="13062" width="20" style="449" customWidth="1"/>
    <col min="13063" max="13063" width="25.140625" style="449" customWidth="1"/>
    <col min="13064" max="13312" width="11.42578125" style="449"/>
    <col min="13313" max="13313" width="20.28515625" style="449" customWidth="1"/>
    <col min="13314" max="13314" width="7.28515625" style="449" customWidth="1"/>
    <col min="13315" max="13315" width="51.42578125" style="449" customWidth="1"/>
    <col min="13316" max="13316" width="23.42578125" style="449" customWidth="1"/>
    <col min="13317" max="13317" width="19.42578125" style="449" customWidth="1"/>
    <col min="13318" max="13318" width="20" style="449" customWidth="1"/>
    <col min="13319" max="13319" width="25.140625" style="449" customWidth="1"/>
    <col min="13320" max="13568" width="11.42578125" style="449"/>
    <col min="13569" max="13569" width="20.28515625" style="449" customWidth="1"/>
    <col min="13570" max="13570" width="7.28515625" style="449" customWidth="1"/>
    <col min="13571" max="13571" width="51.42578125" style="449" customWidth="1"/>
    <col min="13572" max="13572" width="23.42578125" style="449" customWidth="1"/>
    <col min="13573" max="13573" width="19.42578125" style="449" customWidth="1"/>
    <col min="13574" max="13574" width="20" style="449" customWidth="1"/>
    <col min="13575" max="13575" width="25.140625" style="449" customWidth="1"/>
    <col min="13576" max="13824" width="11.42578125" style="449"/>
    <col min="13825" max="13825" width="20.28515625" style="449" customWidth="1"/>
    <col min="13826" max="13826" width="7.28515625" style="449" customWidth="1"/>
    <col min="13827" max="13827" width="51.42578125" style="449" customWidth="1"/>
    <col min="13828" max="13828" width="23.42578125" style="449" customWidth="1"/>
    <col min="13829" max="13829" width="19.42578125" style="449" customWidth="1"/>
    <col min="13830" max="13830" width="20" style="449" customWidth="1"/>
    <col min="13831" max="13831" width="25.140625" style="449" customWidth="1"/>
    <col min="13832" max="14080" width="11.42578125" style="449"/>
    <col min="14081" max="14081" width="20.28515625" style="449" customWidth="1"/>
    <col min="14082" max="14082" width="7.28515625" style="449" customWidth="1"/>
    <col min="14083" max="14083" width="51.42578125" style="449" customWidth="1"/>
    <col min="14084" max="14084" width="23.42578125" style="449" customWidth="1"/>
    <col min="14085" max="14085" width="19.42578125" style="449" customWidth="1"/>
    <col min="14086" max="14086" width="20" style="449" customWidth="1"/>
    <col min="14087" max="14087" width="25.140625" style="449" customWidth="1"/>
    <col min="14088" max="14336" width="11.42578125" style="449"/>
    <col min="14337" max="14337" width="20.28515625" style="449" customWidth="1"/>
    <col min="14338" max="14338" width="7.28515625" style="449" customWidth="1"/>
    <col min="14339" max="14339" width="51.42578125" style="449" customWidth="1"/>
    <col min="14340" max="14340" width="23.42578125" style="449" customWidth="1"/>
    <col min="14341" max="14341" width="19.42578125" style="449" customWidth="1"/>
    <col min="14342" max="14342" width="20" style="449" customWidth="1"/>
    <col min="14343" max="14343" width="25.140625" style="449" customWidth="1"/>
    <col min="14344" max="14592" width="11.42578125" style="449"/>
    <col min="14593" max="14593" width="20.28515625" style="449" customWidth="1"/>
    <col min="14594" max="14594" width="7.28515625" style="449" customWidth="1"/>
    <col min="14595" max="14595" width="51.42578125" style="449" customWidth="1"/>
    <col min="14596" max="14596" width="23.42578125" style="449" customWidth="1"/>
    <col min="14597" max="14597" width="19.42578125" style="449" customWidth="1"/>
    <col min="14598" max="14598" width="20" style="449" customWidth="1"/>
    <col min="14599" max="14599" width="25.140625" style="449" customWidth="1"/>
    <col min="14600" max="14848" width="11.42578125" style="449"/>
    <col min="14849" max="14849" width="20.28515625" style="449" customWidth="1"/>
    <col min="14850" max="14850" width="7.28515625" style="449" customWidth="1"/>
    <col min="14851" max="14851" width="51.42578125" style="449" customWidth="1"/>
    <col min="14852" max="14852" width="23.42578125" style="449" customWidth="1"/>
    <col min="14853" max="14853" width="19.42578125" style="449" customWidth="1"/>
    <col min="14854" max="14854" width="20" style="449" customWidth="1"/>
    <col min="14855" max="14855" width="25.140625" style="449" customWidth="1"/>
    <col min="14856" max="15104" width="11.42578125" style="449"/>
    <col min="15105" max="15105" width="20.28515625" style="449" customWidth="1"/>
    <col min="15106" max="15106" width="7.28515625" style="449" customWidth="1"/>
    <col min="15107" max="15107" width="51.42578125" style="449" customWidth="1"/>
    <col min="15108" max="15108" width="23.42578125" style="449" customWidth="1"/>
    <col min="15109" max="15109" width="19.42578125" style="449" customWidth="1"/>
    <col min="15110" max="15110" width="20" style="449" customWidth="1"/>
    <col min="15111" max="15111" width="25.140625" style="449" customWidth="1"/>
    <col min="15112" max="15360" width="11.42578125" style="449"/>
    <col min="15361" max="15361" width="20.28515625" style="449" customWidth="1"/>
    <col min="15362" max="15362" width="7.28515625" style="449" customWidth="1"/>
    <col min="15363" max="15363" width="51.42578125" style="449" customWidth="1"/>
    <col min="15364" max="15364" width="23.42578125" style="449" customWidth="1"/>
    <col min="15365" max="15365" width="19.42578125" style="449" customWidth="1"/>
    <col min="15366" max="15366" width="20" style="449" customWidth="1"/>
    <col min="15367" max="15367" width="25.140625" style="449" customWidth="1"/>
    <col min="15368" max="15616" width="11.42578125" style="449"/>
    <col min="15617" max="15617" width="20.28515625" style="449" customWidth="1"/>
    <col min="15618" max="15618" width="7.28515625" style="449" customWidth="1"/>
    <col min="15619" max="15619" width="51.42578125" style="449" customWidth="1"/>
    <col min="15620" max="15620" width="23.42578125" style="449" customWidth="1"/>
    <col min="15621" max="15621" width="19.42578125" style="449" customWidth="1"/>
    <col min="15622" max="15622" width="20" style="449" customWidth="1"/>
    <col min="15623" max="15623" width="25.140625" style="449" customWidth="1"/>
    <col min="15624" max="15872" width="11.42578125" style="449"/>
    <col min="15873" max="15873" width="20.28515625" style="449" customWidth="1"/>
    <col min="15874" max="15874" width="7.28515625" style="449" customWidth="1"/>
    <col min="15875" max="15875" width="51.42578125" style="449" customWidth="1"/>
    <col min="15876" max="15876" width="23.42578125" style="449" customWidth="1"/>
    <col min="15877" max="15877" width="19.42578125" style="449" customWidth="1"/>
    <col min="15878" max="15878" width="20" style="449" customWidth="1"/>
    <col min="15879" max="15879" width="25.140625" style="449" customWidth="1"/>
    <col min="15880" max="16128" width="11.42578125" style="449"/>
    <col min="16129" max="16129" width="20.28515625" style="449" customWidth="1"/>
    <col min="16130" max="16130" width="7.28515625" style="449" customWidth="1"/>
    <col min="16131" max="16131" width="51.42578125" style="449" customWidth="1"/>
    <col min="16132" max="16132" width="23.42578125" style="449" customWidth="1"/>
    <col min="16133" max="16133" width="19.42578125" style="449" customWidth="1"/>
    <col min="16134" max="16134" width="20" style="449" customWidth="1"/>
    <col min="16135" max="16135" width="25.140625" style="449" customWidth="1"/>
    <col min="16136" max="16384" width="11.42578125" style="449"/>
  </cols>
  <sheetData>
    <row r="1" spans="1:7" x14ac:dyDescent="0.25">
      <c r="A1" s="446" t="s">
        <v>1</v>
      </c>
      <c r="B1" s="447"/>
      <c r="C1" s="447"/>
      <c r="D1" s="447"/>
      <c r="E1" s="447"/>
      <c r="F1" s="447"/>
      <c r="G1" s="448"/>
    </row>
    <row r="2" spans="1:7" x14ac:dyDescent="0.25">
      <c r="A2" s="450" t="s">
        <v>2</v>
      </c>
      <c r="B2" s="451"/>
      <c r="C2" s="451"/>
      <c r="D2" s="451"/>
      <c r="E2" s="451"/>
      <c r="F2" s="451"/>
      <c r="G2" s="452"/>
    </row>
    <row r="3" spans="1:7" x14ac:dyDescent="0.25">
      <c r="A3" s="453"/>
      <c r="G3" s="456"/>
    </row>
    <row r="4" spans="1:7" ht="12.75" customHeight="1" x14ac:dyDescent="0.25">
      <c r="A4" s="457" t="s">
        <v>0</v>
      </c>
      <c r="G4" s="456"/>
    </row>
    <row r="5" spans="1:7" ht="34.5" hidden="1" customHeight="1" x14ac:dyDescent="0.25">
      <c r="A5" s="453"/>
      <c r="G5" s="458"/>
    </row>
    <row r="6" spans="1:7" x14ac:dyDescent="0.25">
      <c r="A6" s="453" t="s">
        <v>3</v>
      </c>
      <c r="C6" s="449" t="s">
        <v>4</v>
      </c>
      <c r="E6" s="455" t="s">
        <v>5</v>
      </c>
      <c r="F6" s="454" t="s">
        <v>229</v>
      </c>
      <c r="G6" s="456" t="s">
        <v>6</v>
      </c>
    </row>
    <row r="7" spans="1:7" ht="5.25" customHeight="1" thickBot="1" x14ac:dyDescent="0.3">
      <c r="A7" s="453"/>
      <c r="D7" s="449"/>
      <c r="E7" s="459"/>
      <c r="F7" s="449"/>
      <c r="G7" s="460"/>
    </row>
    <row r="8" spans="1:7" ht="57.75" customHeight="1" thickBot="1" x14ac:dyDescent="0.3">
      <c r="A8" s="461" t="s">
        <v>7</v>
      </c>
      <c r="B8" s="462"/>
      <c r="C8" s="462" t="s">
        <v>8</v>
      </c>
      <c r="D8" s="463" t="s">
        <v>9</v>
      </c>
      <c r="E8" s="464" t="s">
        <v>10</v>
      </c>
      <c r="F8" s="463" t="s">
        <v>11</v>
      </c>
      <c r="G8" s="465" t="s">
        <v>237</v>
      </c>
    </row>
    <row r="9" spans="1:7" ht="16.5" thickBot="1" x14ac:dyDescent="0.3">
      <c r="A9" s="466" t="s">
        <v>13</v>
      </c>
      <c r="B9" s="467"/>
      <c r="C9" s="468" t="s">
        <v>14</v>
      </c>
      <c r="D9" s="469">
        <f>+D10+D53+D78</f>
        <v>876485924.58999991</v>
      </c>
      <c r="E9" s="470">
        <f>+E10+E53+E78</f>
        <v>0</v>
      </c>
      <c r="F9" s="469">
        <f>+D9-E9</f>
        <v>876485924.58999991</v>
      </c>
      <c r="G9" s="471">
        <f>+G10+G53+G78</f>
        <v>876485924.58999991</v>
      </c>
    </row>
    <row r="10" spans="1:7" ht="15.75" x14ac:dyDescent="0.25">
      <c r="A10" s="472">
        <v>1</v>
      </c>
      <c r="B10" s="473"/>
      <c r="C10" s="473" t="s">
        <v>15</v>
      </c>
      <c r="D10" s="474">
        <f>+D11</f>
        <v>423405755.25999999</v>
      </c>
      <c r="E10" s="475">
        <f>+E11</f>
        <v>0</v>
      </c>
      <c r="F10" s="474">
        <f>+D10-E10</f>
        <v>423405755.25999999</v>
      </c>
      <c r="G10" s="476">
        <f>+G11</f>
        <v>423405755.25999999</v>
      </c>
    </row>
    <row r="11" spans="1:7" ht="15.75" x14ac:dyDescent="0.25">
      <c r="A11" s="477">
        <v>10</v>
      </c>
      <c r="B11" s="478"/>
      <c r="C11" s="478" t="s">
        <v>15</v>
      </c>
      <c r="D11" s="479">
        <f>+D12+D30+D33</f>
        <v>423405755.25999999</v>
      </c>
      <c r="E11" s="480">
        <f>+E12+E30+E33</f>
        <v>0</v>
      </c>
      <c r="F11" s="479">
        <f>+D11-E11</f>
        <v>423405755.25999999</v>
      </c>
      <c r="G11" s="481">
        <f>+G12+G30+G33</f>
        <v>423405755.25999999</v>
      </c>
    </row>
    <row r="12" spans="1:7" ht="18" customHeight="1" x14ac:dyDescent="0.25">
      <c r="A12" s="477">
        <v>101</v>
      </c>
      <c r="B12" s="478"/>
      <c r="C12" s="478" t="s">
        <v>16</v>
      </c>
      <c r="D12" s="479">
        <f>+D13+D17+D20+D27</f>
        <v>127151670</v>
      </c>
      <c r="E12" s="480">
        <f>+E13+E17+E20+E27</f>
        <v>0</v>
      </c>
      <c r="F12" s="479">
        <f>+D12-E12</f>
        <v>127151670</v>
      </c>
      <c r="G12" s="481">
        <f>+G13+G17+G20+G27</f>
        <v>127151670</v>
      </c>
    </row>
    <row r="13" spans="1:7" ht="15.75" x14ac:dyDescent="0.25">
      <c r="A13" s="477">
        <v>1011</v>
      </c>
      <c r="B13" s="478"/>
      <c r="C13" s="478" t="s">
        <v>17</v>
      </c>
      <c r="D13" s="479">
        <f>+D16+D14+D15</f>
        <v>117781094</v>
      </c>
      <c r="E13" s="480">
        <f>+E16+E15+E14</f>
        <v>0</v>
      </c>
      <c r="F13" s="479">
        <f>+D13-E13</f>
        <v>117781094</v>
      </c>
      <c r="G13" s="481">
        <f>+G16+G14+G15</f>
        <v>117781094</v>
      </c>
    </row>
    <row r="14" spans="1:7" ht="15.75" x14ac:dyDescent="0.25">
      <c r="A14" s="477">
        <v>10111</v>
      </c>
      <c r="B14" s="478">
        <v>20</v>
      </c>
      <c r="C14" s="478" t="s">
        <v>18</v>
      </c>
      <c r="D14" s="479">
        <v>117156959</v>
      </c>
      <c r="E14" s="482">
        <v>0</v>
      </c>
      <c r="F14" s="479">
        <f t="shared" ref="F14:F43" si="0">+D14-E14</f>
        <v>117156959</v>
      </c>
      <c r="G14" s="481">
        <v>117156959</v>
      </c>
    </row>
    <row r="15" spans="1:7" ht="15.75" x14ac:dyDescent="0.25">
      <c r="A15" s="477">
        <v>10112</v>
      </c>
      <c r="B15" s="478">
        <v>20</v>
      </c>
      <c r="C15" s="478" t="s">
        <v>19</v>
      </c>
      <c r="D15" s="479">
        <v>586450</v>
      </c>
      <c r="E15" s="482">
        <v>0</v>
      </c>
      <c r="F15" s="479">
        <f t="shared" si="0"/>
        <v>586450</v>
      </c>
      <c r="G15" s="481">
        <v>586450</v>
      </c>
    </row>
    <row r="16" spans="1:7" ht="15.75" x14ac:dyDescent="0.25">
      <c r="A16" s="477">
        <v>10114</v>
      </c>
      <c r="B16" s="478">
        <v>20</v>
      </c>
      <c r="C16" s="478" t="s">
        <v>20</v>
      </c>
      <c r="D16" s="479">
        <v>37685</v>
      </c>
      <c r="E16" s="482">
        <v>0</v>
      </c>
      <c r="F16" s="479">
        <f t="shared" si="0"/>
        <v>37685</v>
      </c>
      <c r="G16" s="481">
        <v>37685</v>
      </c>
    </row>
    <row r="17" spans="1:7" ht="15.75" x14ac:dyDescent="0.25">
      <c r="A17" s="477">
        <v>1014</v>
      </c>
      <c r="B17" s="478"/>
      <c r="C17" s="478" t="s">
        <v>21</v>
      </c>
      <c r="D17" s="479">
        <f>+D18+D19</f>
        <v>1141936</v>
      </c>
      <c r="E17" s="480">
        <f>+E18+E19</f>
        <v>0</v>
      </c>
      <c r="F17" s="479">
        <f>+D17-E17</f>
        <v>1141936</v>
      </c>
      <c r="G17" s="481">
        <f>+G18+G19</f>
        <v>1141936</v>
      </c>
    </row>
    <row r="18" spans="1:7" ht="15.75" x14ac:dyDescent="0.25">
      <c r="A18" s="477">
        <v>10141</v>
      </c>
      <c r="B18" s="478">
        <v>20</v>
      </c>
      <c r="C18" s="478" t="s">
        <v>22</v>
      </c>
      <c r="D18" s="479">
        <v>175655</v>
      </c>
      <c r="E18" s="482">
        <v>0</v>
      </c>
      <c r="F18" s="479">
        <f t="shared" si="0"/>
        <v>175655</v>
      </c>
      <c r="G18" s="481">
        <v>175655</v>
      </c>
    </row>
    <row r="19" spans="1:7" ht="15.75" x14ac:dyDescent="0.25">
      <c r="A19" s="477">
        <v>10142</v>
      </c>
      <c r="B19" s="478">
        <v>20</v>
      </c>
      <c r="C19" s="478" t="s">
        <v>23</v>
      </c>
      <c r="D19" s="479">
        <v>966281</v>
      </c>
      <c r="E19" s="482">
        <v>0</v>
      </c>
      <c r="F19" s="479">
        <f t="shared" si="0"/>
        <v>966281</v>
      </c>
      <c r="G19" s="481">
        <v>966281</v>
      </c>
    </row>
    <row r="20" spans="1:7" ht="14.25" customHeight="1" x14ac:dyDescent="0.25">
      <c r="A20" s="477">
        <v>1015</v>
      </c>
      <c r="B20" s="478"/>
      <c r="C20" s="478" t="s">
        <v>24</v>
      </c>
      <c r="D20" s="479">
        <f>+D21+D22+D23+D24+D25+D26</f>
        <v>8049620</v>
      </c>
      <c r="E20" s="479">
        <f>+E21+E22+E23+E24+E25+E26</f>
        <v>0</v>
      </c>
      <c r="F20" s="479">
        <f>+D20-E20</f>
        <v>8049620</v>
      </c>
      <c r="G20" s="481">
        <f>+G21+G22+G23+G24+G25+G26</f>
        <v>8049620</v>
      </c>
    </row>
    <row r="21" spans="1:7" ht="15.75" x14ac:dyDescent="0.25">
      <c r="A21" s="477">
        <v>10152</v>
      </c>
      <c r="B21" s="478">
        <v>20</v>
      </c>
      <c r="C21" s="478" t="s">
        <v>25</v>
      </c>
      <c r="D21" s="479">
        <v>84593</v>
      </c>
      <c r="E21" s="482">
        <v>0</v>
      </c>
      <c r="F21" s="479">
        <f t="shared" si="0"/>
        <v>84593</v>
      </c>
      <c r="G21" s="481">
        <v>84593</v>
      </c>
    </row>
    <row r="22" spans="1:7" ht="15.75" x14ac:dyDescent="0.25">
      <c r="A22" s="477">
        <v>10155</v>
      </c>
      <c r="B22" s="478">
        <v>20</v>
      </c>
      <c r="C22" s="478" t="s">
        <v>26</v>
      </c>
      <c r="D22" s="479">
        <v>60941</v>
      </c>
      <c r="E22" s="482">
        <v>0</v>
      </c>
      <c r="F22" s="479">
        <f t="shared" si="0"/>
        <v>60941</v>
      </c>
      <c r="G22" s="481">
        <v>60941</v>
      </c>
    </row>
    <row r="23" spans="1:7" ht="15.75" x14ac:dyDescent="0.25">
      <c r="A23" s="477">
        <v>101512</v>
      </c>
      <c r="B23" s="478">
        <v>20</v>
      </c>
      <c r="C23" s="478" t="s">
        <v>27</v>
      </c>
      <c r="D23" s="479">
        <v>644</v>
      </c>
      <c r="E23" s="482">
        <v>0</v>
      </c>
      <c r="F23" s="479">
        <f t="shared" si="0"/>
        <v>644</v>
      </c>
      <c r="G23" s="481">
        <v>644</v>
      </c>
    </row>
    <row r="24" spans="1:7" ht="15.75" x14ac:dyDescent="0.25">
      <c r="A24" s="477">
        <v>101515</v>
      </c>
      <c r="B24" s="478">
        <v>20</v>
      </c>
      <c r="C24" s="478" t="s">
        <v>28</v>
      </c>
      <c r="D24" s="479">
        <v>514122</v>
      </c>
      <c r="E24" s="482">
        <v>0</v>
      </c>
      <c r="F24" s="479">
        <f t="shared" si="0"/>
        <v>514122</v>
      </c>
      <c r="G24" s="481">
        <v>514122</v>
      </c>
    </row>
    <row r="25" spans="1:7" ht="15.75" x14ac:dyDescent="0.25">
      <c r="A25" s="477">
        <v>101516</v>
      </c>
      <c r="B25" s="478">
        <v>20</v>
      </c>
      <c r="C25" s="478" t="s">
        <v>29</v>
      </c>
      <c r="D25" s="479">
        <v>7264587</v>
      </c>
      <c r="E25" s="482">
        <v>0</v>
      </c>
      <c r="F25" s="479">
        <f t="shared" si="0"/>
        <v>7264587</v>
      </c>
      <c r="G25" s="481">
        <v>7264587</v>
      </c>
    </row>
    <row r="26" spans="1:7" ht="15.75" x14ac:dyDescent="0.25">
      <c r="A26" s="477">
        <v>101592</v>
      </c>
      <c r="B26" s="478">
        <v>20</v>
      </c>
      <c r="C26" s="478" t="s">
        <v>30</v>
      </c>
      <c r="D26" s="479">
        <v>124733</v>
      </c>
      <c r="E26" s="482">
        <v>0</v>
      </c>
      <c r="F26" s="479">
        <f t="shared" si="0"/>
        <v>124733</v>
      </c>
      <c r="G26" s="481">
        <v>124733</v>
      </c>
    </row>
    <row r="27" spans="1:7" ht="30.75" customHeight="1" x14ac:dyDescent="0.25">
      <c r="A27" s="477">
        <v>1019</v>
      </c>
      <c r="B27" s="478"/>
      <c r="C27" s="483" t="s">
        <v>31</v>
      </c>
      <c r="D27" s="479">
        <f>+D29+D28</f>
        <v>179020</v>
      </c>
      <c r="E27" s="479">
        <f>+E29+E28</f>
        <v>0</v>
      </c>
      <c r="F27" s="479">
        <f>+D27-E27</f>
        <v>179020</v>
      </c>
      <c r="G27" s="481">
        <f>+G29+G28</f>
        <v>179020</v>
      </c>
    </row>
    <row r="28" spans="1:7" ht="24.75" customHeight="1" x14ac:dyDescent="0.25">
      <c r="A28" s="477">
        <v>10191</v>
      </c>
      <c r="B28" s="478">
        <v>20</v>
      </c>
      <c r="C28" s="478" t="s">
        <v>32</v>
      </c>
      <c r="D28" s="479">
        <v>47487</v>
      </c>
      <c r="E28" s="482">
        <v>0</v>
      </c>
      <c r="F28" s="479">
        <f>+D28-E28</f>
        <v>47487</v>
      </c>
      <c r="G28" s="481">
        <v>47487</v>
      </c>
    </row>
    <row r="29" spans="1:7" ht="15.75" x14ac:dyDescent="0.25">
      <c r="A29" s="477">
        <v>10193</v>
      </c>
      <c r="B29" s="478">
        <v>20</v>
      </c>
      <c r="C29" s="478" t="s">
        <v>33</v>
      </c>
      <c r="D29" s="479">
        <v>131533</v>
      </c>
      <c r="E29" s="482">
        <v>0</v>
      </c>
      <c r="F29" s="479">
        <f t="shared" si="0"/>
        <v>131533</v>
      </c>
      <c r="G29" s="481">
        <v>131533</v>
      </c>
    </row>
    <row r="30" spans="1:7" ht="15.75" x14ac:dyDescent="0.25">
      <c r="A30" s="477">
        <v>102</v>
      </c>
      <c r="B30" s="478"/>
      <c r="C30" s="478" t="s">
        <v>34</v>
      </c>
      <c r="D30" s="479">
        <f>+D31+D32</f>
        <v>292434774.25999999</v>
      </c>
      <c r="E30" s="480">
        <f>+E31+E32</f>
        <v>0</v>
      </c>
      <c r="F30" s="479">
        <f>+D30-E30</f>
        <v>292434774.25999999</v>
      </c>
      <c r="G30" s="481">
        <f>+G31+G32</f>
        <v>292434774.25999999</v>
      </c>
    </row>
    <row r="31" spans="1:7" ht="15.75" x14ac:dyDescent="0.25">
      <c r="A31" s="477">
        <v>10212</v>
      </c>
      <c r="B31" s="478">
        <v>20</v>
      </c>
      <c r="C31" s="478" t="s">
        <v>35</v>
      </c>
      <c r="D31" s="479">
        <v>7796698</v>
      </c>
      <c r="E31" s="482">
        <v>0</v>
      </c>
      <c r="F31" s="479">
        <v>7796698</v>
      </c>
      <c r="G31" s="481">
        <v>7796698</v>
      </c>
    </row>
    <row r="32" spans="1:7" ht="15.75" x14ac:dyDescent="0.25">
      <c r="A32" s="477">
        <v>10214</v>
      </c>
      <c r="B32" s="478">
        <v>20</v>
      </c>
      <c r="C32" s="478" t="s">
        <v>36</v>
      </c>
      <c r="D32" s="479">
        <v>284638076.25999999</v>
      </c>
      <c r="E32" s="482">
        <v>0</v>
      </c>
      <c r="F32" s="479">
        <f t="shared" si="0"/>
        <v>284638076.25999999</v>
      </c>
      <c r="G32" s="481">
        <v>284638076.25999999</v>
      </c>
    </row>
    <row r="33" spans="1:7" ht="31.5" x14ac:dyDescent="0.25">
      <c r="A33" s="477">
        <v>105</v>
      </c>
      <c r="B33" s="478"/>
      <c r="C33" s="483" t="s">
        <v>37</v>
      </c>
      <c r="D33" s="479">
        <f>+D34+D38+D42+D43</f>
        <v>3819311</v>
      </c>
      <c r="E33" s="479">
        <f>+E34+E38+E42+E43</f>
        <v>0</v>
      </c>
      <c r="F33" s="479">
        <f t="shared" si="0"/>
        <v>3819311</v>
      </c>
      <c r="G33" s="481">
        <f>+G34+G38+G42+G43</f>
        <v>3819311</v>
      </c>
    </row>
    <row r="34" spans="1:7" ht="15.75" x14ac:dyDescent="0.25">
      <c r="A34" s="477">
        <v>1051</v>
      </c>
      <c r="B34" s="478"/>
      <c r="C34" s="483" t="s">
        <v>38</v>
      </c>
      <c r="D34" s="479">
        <f>+D35+D36+D37</f>
        <v>1567861</v>
      </c>
      <c r="E34" s="479">
        <f>+E35+E36+E37</f>
        <v>0</v>
      </c>
      <c r="F34" s="479">
        <f t="shared" si="0"/>
        <v>1567861</v>
      </c>
      <c r="G34" s="481">
        <f>+G35+G36+G37</f>
        <v>1567861</v>
      </c>
    </row>
    <row r="35" spans="1:7" ht="15.75" x14ac:dyDescent="0.25">
      <c r="A35" s="477">
        <v>10511</v>
      </c>
      <c r="B35" s="478">
        <v>20</v>
      </c>
      <c r="C35" s="478" t="s">
        <v>39</v>
      </c>
      <c r="D35" s="479">
        <v>335846</v>
      </c>
      <c r="E35" s="482">
        <v>0</v>
      </c>
      <c r="F35" s="479">
        <f t="shared" si="0"/>
        <v>335846</v>
      </c>
      <c r="G35" s="481">
        <v>335846</v>
      </c>
    </row>
    <row r="36" spans="1:7" ht="15.75" x14ac:dyDescent="0.25">
      <c r="A36" s="477">
        <v>10513</v>
      </c>
      <c r="B36" s="478">
        <v>20</v>
      </c>
      <c r="C36" s="478" t="s">
        <v>40</v>
      </c>
      <c r="D36" s="479">
        <v>554525</v>
      </c>
      <c r="E36" s="482">
        <v>0</v>
      </c>
      <c r="F36" s="479">
        <f t="shared" si="0"/>
        <v>554525</v>
      </c>
      <c r="G36" s="481">
        <v>554525</v>
      </c>
    </row>
    <row r="37" spans="1:7" ht="15.75" x14ac:dyDescent="0.25">
      <c r="A37" s="477">
        <v>10514</v>
      </c>
      <c r="B37" s="478">
        <v>20</v>
      </c>
      <c r="C37" s="478" t="s">
        <v>41</v>
      </c>
      <c r="D37" s="479">
        <v>677490</v>
      </c>
      <c r="E37" s="482">
        <v>0</v>
      </c>
      <c r="F37" s="479">
        <f t="shared" si="0"/>
        <v>677490</v>
      </c>
      <c r="G37" s="481">
        <v>677490</v>
      </c>
    </row>
    <row r="38" spans="1:7" ht="15.75" x14ac:dyDescent="0.25">
      <c r="A38" s="477">
        <v>1052</v>
      </c>
      <c r="B38" s="478"/>
      <c r="C38" s="483" t="s">
        <v>42</v>
      </c>
      <c r="D38" s="479">
        <f>+D39+D40+D41</f>
        <v>1831641</v>
      </c>
      <c r="E38" s="479">
        <f>+E39+E40+E41</f>
        <v>0</v>
      </c>
      <c r="F38" s="479">
        <f t="shared" si="0"/>
        <v>1831641</v>
      </c>
      <c r="G38" s="481">
        <f>+G39+G40+G41</f>
        <v>1831641</v>
      </c>
    </row>
    <row r="39" spans="1:7" ht="15.75" x14ac:dyDescent="0.25">
      <c r="A39" s="477">
        <v>10522</v>
      </c>
      <c r="B39" s="478">
        <v>20</v>
      </c>
      <c r="C39" s="478" t="s">
        <v>43</v>
      </c>
      <c r="D39" s="479">
        <v>1395713</v>
      </c>
      <c r="E39" s="482">
        <v>0</v>
      </c>
      <c r="F39" s="479">
        <f t="shared" si="0"/>
        <v>1395713</v>
      </c>
      <c r="G39" s="481">
        <v>1395713</v>
      </c>
    </row>
    <row r="40" spans="1:7" ht="15.75" x14ac:dyDescent="0.25">
      <c r="A40" s="477">
        <v>10523</v>
      </c>
      <c r="B40" s="478">
        <v>20</v>
      </c>
      <c r="C40" s="478" t="s">
        <v>44</v>
      </c>
      <c r="D40" s="479">
        <v>397273</v>
      </c>
      <c r="E40" s="482">
        <v>0</v>
      </c>
      <c r="F40" s="479">
        <f t="shared" si="0"/>
        <v>397273</v>
      </c>
      <c r="G40" s="481">
        <v>397273</v>
      </c>
    </row>
    <row r="41" spans="1:7" ht="41.25" customHeight="1" x14ac:dyDescent="0.25">
      <c r="A41" s="477">
        <v>10527</v>
      </c>
      <c r="B41" s="478">
        <v>20</v>
      </c>
      <c r="C41" s="484" t="s">
        <v>45</v>
      </c>
      <c r="D41" s="479">
        <v>38655</v>
      </c>
      <c r="E41" s="482">
        <v>0</v>
      </c>
      <c r="F41" s="479">
        <f t="shared" si="0"/>
        <v>38655</v>
      </c>
      <c r="G41" s="481">
        <v>38655</v>
      </c>
    </row>
    <row r="42" spans="1:7" ht="15.75" x14ac:dyDescent="0.25">
      <c r="A42" s="477">
        <v>1056</v>
      </c>
      <c r="B42" s="478">
        <v>20</v>
      </c>
      <c r="C42" s="478" t="s">
        <v>46</v>
      </c>
      <c r="D42" s="479">
        <v>251884</v>
      </c>
      <c r="E42" s="482"/>
      <c r="F42" s="479">
        <f t="shared" si="0"/>
        <v>251884</v>
      </c>
      <c r="G42" s="481">
        <v>251884</v>
      </c>
    </row>
    <row r="43" spans="1:7" ht="16.5" thickBot="1" x14ac:dyDescent="0.3">
      <c r="A43" s="485">
        <v>1057</v>
      </c>
      <c r="B43" s="486">
        <v>20</v>
      </c>
      <c r="C43" s="486" t="s">
        <v>47</v>
      </c>
      <c r="D43" s="487">
        <v>167925</v>
      </c>
      <c r="E43" s="488">
        <f>+E54</f>
        <v>0</v>
      </c>
      <c r="F43" s="489">
        <f t="shared" si="0"/>
        <v>167925</v>
      </c>
      <c r="G43" s="490">
        <v>167925</v>
      </c>
    </row>
    <row r="44" spans="1:7" ht="16.5" thickBot="1" x14ac:dyDescent="0.3">
      <c r="A44" s="491"/>
      <c r="B44" s="492"/>
      <c r="C44" s="492"/>
      <c r="D44" s="493"/>
      <c r="E44" s="494"/>
      <c r="F44" s="495"/>
      <c r="G44" s="493"/>
    </row>
    <row r="45" spans="1:7" x14ac:dyDescent="0.25">
      <c r="A45" s="446"/>
      <c r="B45" s="447"/>
      <c r="C45" s="447"/>
      <c r="D45" s="447"/>
      <c r="E45" s="447"/>
      <c r="F45" s="447"/>
      <c r="G45" s="448"/>
    </row>
    <row r="46" spans="1:7" x14ac:dyDescent="0.25">
      <c r="A46" s="450" t="s">
        <v>1</v>
      </c>
      <c r="B46" s="451"/>
      <c r="C46" s="451"/>
      <c r="D46" s="451"/>
      <c r="E46" s="451"/>
      <c r="F46" s="451"/>
      <c r="G46" s="452"/>
    </row>
    <row r="47" spans="1:7" x14ac:dyDescent="0.25">
      <c r="A47" s="450" t="s">
        <v>2</v>
      </c>
      <c r="B47" s="451"/>
      <c r="C47" s="451"/>
      <c r="D47" s="451"/>
      <c r="E47" s="451"/>
      <c r="F47" s="451"/>
      <c r="G47" s="452"/>
    </row>
    <row r="48" spans="1:7" x14ac:dyDescent="0.25">
      <c r="A48" s="457" t="s">
        <v>0</v>
      </c>
      <c r="G48" s="456"/>
    </row>
    <row r="49" spans="1:7" ht="6" customHeight="1" x14ac:dyDescent="0.25">
      <c r="A49" s="453"/>
      <c r="G49" s="458"/>
    </row>
    <row r="50" spans="1:7" x14ac:dyDescent="0.25">
      <c r="A50" s="453" t="s">
        <v>3</v>
      </c>
      <c r="C50" s="449" t="s">
        <v>4</v>
      </c>
      <c r="E50" s="455" t="s">
        <v>5</v>
      </c>
      <c r="F50" s="454" t="str">
        <f>F6</f>
        <v>JUNIO</v>
      </c>
      <c r="G50" s="456" t="str">
        <f>G6</f>
        <v>VIGENCIA FISCAL: 2017</v>
      </c>
    </row>
    <row r="51" spans="1:7" ht="5.25" customHeight="1" thickBot="1" x14ac:dyDescent="0.3">
      <c r="A51" s="453"/>
      <c r="G51" s="456"/>
    </row>
    <row r="52" spans="1:7" ht="57.75" customHeight="1" thickBot="1" x14ac:dyDescent="0.3">
      <c r="A52" s="496" t="s">
        <v>7</v>
      </c>
      <c r="B52" s="497"/>
      <c r="C52" s="497" t="s">
        <v>8</v>
      </c>
      <c r="D52" s="498" t="s">
        <v>9</v>
      </c>
      <c r="E52" s="499" t="s">
        <v>10</v>
      </c>
      <c r="F52" s="498" t="s">
        <v>11</v>
      </c>
      <c r="G52" s="500" t="s">
        <v>237</v>
      </c>
    </row>
    <row r="53" spans="1:7" ht="17.25" customHeight="1" x14ac:dyDescent="0.25">
      <c r="A53" s="501">
        <v>2</v>
      </c>
      <c r="B53" s="502"/>
      <c r="C53" s="502" t="s">
        <v>48</v>
      </c>
      <c r="D53" s="503">
        <f>+D54</f>
        <v>320489850.32999998</v>
      </c>
      <c r="E53" s="504">
        <f>+E54</f>
        <v>0</v>
      </c>
      <c r="F53" s="505">
        <f>+D53-E53</f>
        <v>320489850.32999998</v>
      </c>
      <c r="G53" s="506">
        <f>+G54</f>
        <v>320489850.32999998</v>
      </c>
    </row>
    <row r="54" spans="1:7" ht="15.75" x14ac:dyDescent="0.25">
      <c r="A54" s="477">
        <v>20</v>
      </c>
      <c r="B54" s="478"/>
      <c r="C54" s="478" t="s">
        <v>48</v>
      </c>
      <c r="D54" s="479">
        <f>+D55</f>
        <v>320489850.32999998</v>
      </c>
      <c r="E54" s="480">
        <f>+E55</f>
        <v>0</v>
      </c>
      <c r="F54" s="479">
        <f t="shared" ref="F54:F76" si="1">+D54-E54</f>
        <v>320489850.32999998</v>
      </c>
      <c r="G54" s="481">
        <f>+G55</f>
        <v>320489850.32999998</v>
      </c>
    </row>
    <row r="55" spans="1:7" ht="15.75" x14ac:dyDescent="0.25">
      <c r="A55" s="477">
        <v>204</v>
      </c>
      <c r="B55" s="478"/>
      <c r="C55" s="478" t="s">
        <v>49</v>
      </c>
      <c r="D55" s="479">
        <f>+D56+D58+D64+D67+D69+D71+D73+D74+D76</f>
        <v>320489850.32999998</v>
      </c>
      <c r="E55" s="479">
        <f>+E56+E58+E64+E67+E69+E71+E76+E73+E74</f>
        <v>0</v>
      </c>
      <c r="F55" s="479">
        <f t="shared" si="1"/>
        <v>320489850.32999998</v>
      </c>
      <c r="G55" s="481">
        <f>+G56+G58+G64+G67+G69+G71+G76+G73+G74</f>
        <v>320489850.32999998</v>
      </c>
    </row>
    <row r="56" spans="1:7" ht="15.75" x14ac:dyDescent="0.25">
      <c r="A56" s="477">
        <v>2044</v>
      </c>
      <c r="B56" s="478"/>
      <c r="C56" s="478" t="s">
        <v>50</v>
      </c>
      <c r="D56" s="479">
        <f>+D57</f>
        <v>17631516</v>
      </c>
      <c r="E56" s="480">
        <f>+E57</f>
        <v>0</v>
      </c>
      <c r="F56" s="479">
        <f t="shared" si="1"/>
        <v>17631516</v>
      </c>
      <c r="G56" s="481">
        <f>+G57</f>
        <v>17631516</v>
      </c>
    </row>
    <row r="57" spans="1:7" ht="21" customHeight="1" x14ac:dyDescent="0.25">
      <c r="A57" s="477">
        <v>20441</v>
      </c>
      <c r="B57" s="478">
        <v>20</v>
      </c>
      <c r="C57" s="478" t="s">
        <v>51</v>
      </c>
      <c r="D57" s="479">
        <v>17631516</v>
      </c>
      <c r="E57" s="482">
        <v>0</v>
      </c>
      <c r="F57" s="479">
        <f t="shared" si="1"/>
        <v>17631516</v>
      </c>
      <c r="G57" s="481">
        <v>17631516</v>
      </c>
    </row>
    <row r="58" spans="1:7" ht="15.75" x14ac:dyDescent="0.25">
      <c r="A58" s="477">
        <v>2045</v>
      </c>
      <c r="B58" s="478"/>
      <c r="C58" s="478" t="s">
        <v>52</v>
      </c>
      <c r="D58" s="479">
        <f>+D59+D60+D61+D62+D63</f>
        <v>60194657</v>
      </c>
      <c r="E58" s="479">
        <f>+E59+E60+E61+E62+E63</f>
        <v>0</v>
      </c>
      <c r="F58" s="479">
        <f t="shared" si="1"/>
        <v>60194657</v>
      </c>
      <c r="G58" s="481">
        <f>+G59+G60+G61+G62+G63</f>
        <v>60194657</v>
      </c>
    </row>
    <row r="59" spans="1:7" ht="18.75" customHeight="1" x14ac:dyDescent="0.25">
      <c r="A59" s="477">
        <v>20451</v>
      </c>
      <c r="B59" s="478">
        <v>20</v>
      </c>
      <c r="C59" s="478" t="s">
        <v>53</v>
      </c>
      <c r="D59" s="479">
        <v>5000000</v>
      </c>
      <c r="E59" s="482">
        <v>0</v>
      </c>
      <c r="F59" s="479">
        <f t="shared" si="1"/>
        <v>5000000</v>
      </c>
      <c r="G59" s="481">
        <v>5000000</v>
      </c>
    </row>
    <row r="60" spans="1:7" s="511" customFormat="1" ht="31.5" customHeight="1" x14ac:dyDescent="0.25">
      <c r="A60" s="507">
        <v>20452</v>
      </c>
      <c r="B60" s="483">
        <v>20</v>
      </c>
      <c r="C60" s="483" t="s">
        <v>54</v>
      </c>
      <c r="D60" s="508">
        <v>10500000</v>
      </c>
      <c r="E60" s="509">
        <v>0</v>
      </c>
      <c r="F60" s="508">
        <f t="shared" si="1"/>
        <v>10500000</v>
      </c>
      <c r="G60" s="510">
        <v>10500000</v>
      </c>
    </row>
    <row r="61" spans="1:7" s="511" customFormat="1" ht="34.5" customHeight="1" x14ac:dyDescent="0.25">
      <c r="A61" s="507">
        <v>20456</v>
      </c>
      <c r="B61" s="483">
        <v>20</v>
      </c>
      <c r="C61" s="483" t="s">
        <v>55</v>
      </c>
      <c r="D61" s="508">
        <v>4999995</v>
      </c>
      <c r="E61" s="509">
        <v>0</v>
      </c>
      <c r="F61" s="508">
        <f t="shared" si="1"/>
        <v>4999995</v>
      </c>
      <c r="G61" s="510">
        <v>4999995</v>
      </c>
    </row>
    <row r="62" spans="1:7" ht="18.75" customHeight="1" x14ac:dyDescent="0.25">
      <c r="A62" s="477">
        <v>204510</v>
      </c>
      <c r="B62" s="478">
        <v>20</v>
      </c>
      <c r="C62" s="478" t="s">
        <v>56</v>
      </c>
      <c r="D62" s="479">
        <v>31694662</v>
      </c>
      <c r="E62" s="482">
        <v>0</v>
      </c>
      <c r="F62" s="479">
        <f t="shared" si="1"/>
        <v>31694662</v>
      </c>
      <c r="G62" s="481">
        <v>31694662</v>
      </c>
    </row>
    <row r="63" spans="1:7" ht="18.75" customHeight="1" x14ac:dyDescent="0.25">
      <c r="A63" s="477">
        <v>204513</v>
      </c>
      <c r="B63" s="478">
        <v>20</v>
      </c>
      <c r="C63" s="478" t="s">
        <v>57</v>
      </c>
      <c r="D63" s="479">
        <v>8000000</v>
      </c>
      <c r="E63" s="482">
        <v>0</v>
      </c>
      <c r="F63" s="479">
        <f t="shared" si="1"/>
        <v>8000000</v>
      </c>
      <c r="G63" s="481">
        <v>8000000</v>
      </c>
    </row>
    <row r="64" spans="1:7" ht="18" customHeight="1" x14ac:dyDescent="0.25">
      <c r="A64" s="477">
        <v>2046</v>
      </c>
      <c r="B64" s="478"/>
      <c r="C64" s="478" t="s">
        <v>58</v>
      </c>
      <c r="D64" s="479">
        <f>+D65+D66</f>
        <v>16855354</v>
      </c>
      <c r="E64" s="480">
        <f>+E65+E66</f>
        <v>0</v>
      </c>
      <c r="F64" s="479">
        <f t="shared" si="1"/>
        <v>16855354</v>
      </c>
      <c r="G64" s="481">
        <f>+G65+G66</f>
        <v>16855354</v>
      </c>
    </row>
    <row r="65" spans="1:7" ht="18" customHeight="1" x14ac:dyDescent="0.25">
      <c r="A65" s="477">
        <v>20462</v>
      </c>
      <c r="B65" s="478">
        <v>20</v>
      </c>
      <c r="C65" s="478" t="s">
        <v>59</v>
      </c>
      <c r="D65" s="479">
        <v>4220000</v>
      </c>
      <c r="E65" s="482">
        <v>0</v>
      </c>
      <c r="F65" s="479">
        <f t="shared" si="1"/>
        <v>4220000</v>
      </c>
      <c r="G65" s="481">
        <v>4220000</v>
      </c>
    </row>
    <row r="66" spans="1:7" ht="18" customHeight="1" x14ac:dyDescent="0.25">
      <c r="A66" s="477">
        <v>20465</v>
      </c>
      <c r="B66" s="478">
        <v>20</v>
      </c>
      <c r="C66" s="478" t="s">
        <v>60</v>
      </c>
      <c r="D66" s="479">
        <v>12635354</v>
      </c>
      <c r="E66" s="482">
        <v>0</v>
      </c>
      <c r="F66" s="479">
        <f t="shared" si="1"/>
        <v>12635354</v>
      </c>
      <c r="G66" s="481">
        <v>12635354</v>
      </c>
    </row>
    <row r="67" spans="1:7" ht="18" customHeight="1" x14ac:dyDescent="0.25">
      <c r="A67" s="477">
        <v>2047</v>
      </c>
      <c r="B67" s="478"/>
      <c r="C67" s="478" t="s">
        <v>61</v>
      </c>
      <c r="D67" s="479">
        <f>+D68</f>
        <v>35889007</v>
      </c>
      <c r="E67" s="480">
        <f>+E68</f>
        <v>0</v>
      </c>
      <c r="F67" s="479">
        <f t="shared" si="1"/>
        <v>35889007</v>
      </c>
      <c r="G67" s="481">
        <f>+G68</f>
        <v>35889007</v>
      </c>
    </row>
    <row r="68" spans="1:7" ht="18" customHeight="1" x14ac:dyDescent="0.25">
      <c r="A68" s="477">
        <v>20476</v>
      </c>
      <c r="B68" s="478">
        <v>20</v>
      </c>
      <c r="C68" s="478" t="s">
        <v>62</v>
      </c>
      <c r="D68" s="479">
        <v>35889007</v>
      </c>
      <c r="E68" s="482">
        <v>0</v>
      </c>
      <c r="F68" s="479">
        <f t="shared" si="1"/>
        <v>35889007</v>
      </c>
      <c r="G68" s="481">
        <v>35889007</v>
      </c>
    </row>
    <row r="69" spans="1:7" ht="18" customHeight="1" x14ac:dyDescent="0.25">
      <c r="A69" s="477">
        <v>2048</v>
      </c>
      <c r="B69" s="478"/>
      <c r="C69" s="478" t="s">
        <v>63</v>
      </c>
      <c r="D69" s="479">
        <f>+D70</f>
        <v>4617733</v>
      </c>
      <c r="E69" s="479">
        <f>+E70</f>
        <v>0</v>
      </c>
      <c r="F69" s="479">
        <f t="shared" si="1"/>
        <v>4617733</v>
      </c>
      <c r="G69" s="481">
        <f>+G70</f>
        <v>4617733</v>
      </c>
    </row>
    <row r="70" spans="1:7" ht="18" customHeight="1" x14ac:dyDescent="0.25">
      <c r="A70" s="477">
        <v>20486</v>
      </c>
      <c r="B70" s="478">
        <v>20</v>
      </c>
      <c r="C70" s="478" t="s">
        <v>64</v>
      </c>
      <c r="D70" s="479">
        <v>4617733</v>
      </c>
      <c r="E70" s="482">
        <v>0</v>
      </c>
      <c r="F70" s="479">
        <f t="shared" si="1"/>
        <v>4617733</v>
      </c>
      <c r="G70" s="481">
        <v>4617733</v>
      </c>
    </row>
    <row r="71" spans="1:7" ht="15.75" x14ac:dyDescent="0.25">
      <c r="A71" s="477">
        <v>2049</v>
      </c>
      <c r="B71" s="478"/>
      <c r="C71" s="478" t="s">
        <v>65</v>
      </c>
      <c r="D71" s="479">
        <f>+D72</f>
        <v>56234082</v>
      </c>
      <c r="E71" s="480">
        <f>+E72</f>
        <v>0</v>
      </c>
      <c r="F71" s="479">
        <f t="shared" si="1"/>
        <v>56234082</v>
      </c>
      <c r="G71" s="481">
        <f>+G72</f>
        <v>56234082</v>
      </c>
    </row>
    <row r="72" spans="1:7" ht="22.5" customHeight="1" x14ac:dyDescent="0.25">
      <c r="A72" s="477">
        <v>20495</v>
      </c>
      <c r="B72" s="478">
        <v>20</v>
      </c>
      <c r="C72" s="478" t="s">
        <v>66</v>
      </c>
      <c r="D72" s="479">
        <v>56234082</v>
      </c>
      <c r="E72" s="482">
        <v>0</v>
      </c>
      <c r="F72" s="479">
        <f t="shared" si="1"/>
        <v>56234082</v>
      </c>
      <c r="G72" s="481">
        <v>56234082</v>
      </c>
    </row>
    <row r="73" spans="1:7" ht="24.75" customHeight="1" x14ac:dyDescent="0.25">
      <c r="A73" s="477">
        <v>20414</v>
      </c>
      <c r="B73" s="478">
        <v>20</v>
      </c>
      <c r="C73" s="478" t="s">
        <v>67</v>
      </c>
      <c r="D73" s="479">
        <v>27500</v>
      </c>
      <c r="E73" s="482">
        <v>0</v>
      </c>
      <c r="F73" s="479">
        <f t="shared" si="1"/>
        <v>27500</v>
      </c>
      <c r="G73" s="481">
        <v>27500</v>
      </c>
    </row>
    <row r="74" spans="1:7" ht="22.5" customHeight="1" x14ac:dyDescent="0.25">
      <c r="A74" s="477">
        <v>20421</v>
      </c>
      <c r="B74" s="478"/>
      <c r="C74" s="478" t="s">
        <v>68</v>
      </c>
      <c r="D74" s="479">
        <f>+D75</f>
        <v>33880000</v>
      </c>
      <c r="E74" s="480">
        <f>+E75</f>
        <v>0</v>
      </c>
      <c r="F74" s="479">
        <f>+D74-E74</f>
        <v>33880000</v>
      </c>
      <c r="G74" s="481">
        <f>+G75</f>
        <v>33880000</v>
      </c>
    </row>
    <row r="75" spans="1:7" ht="18.75" customHeight="1" x14ac:dyDescent="0.25">
      <c r="A75" s="477">
        <v>204214</v>
      </c>
      <c r="B75" s="478">
        <v>20</v>
      </c>
      <c r="C75" s="478" t="s">
        <v>69</v>
      </c>
      <c r="D75" s="479">
        <v>33880000</v>
      </c>
      <c r="E75" s="482">
        <v>0</v>
      </c>
      <c r="F75" s="479">
        <f>+D75-E75</f>
        <v>33880000</v>
      </c>
      <c r="G75" s="481">
        <v>33880000</v>
      </c>
    </row>
    <row r="76" spans="1:7" ht="18.75" customHeight="1" x14ac:dyDescent="0.25">
      <c r="A76" s="477">
        <v>20441</v>
      </c>
      <c r="B76" s="478"/>
      <c r="C76" s="478" t="s">
        <v>70</v>
      </c>
      <c r="D76" s="479">
        <f>+D77</f>
        <v>95160001.329999998</v>
      </c>
      <c r="E76" s="479">
        <f>+E77</f>
        <v>0</v>
      </c>
      <c r="F76" s="479">
        <f t="shared" si="1"/>
        <v>95160001.329999998</v>
      </c>
      <c r="G76" s="481">
        <f>+G77</f>
        <v>95160001.329999998</v>
      </c>
    </row>
    <row r="77" spans="1:7" ht="18.75" customHeight="1" x14ac:dyDescent="0.25">
      <c r="A77" s="477">
        <v>2044113</v>
      </c>
      <c r="B77" s="478">
        <v>20</v>
      </c>
      <c r="C77" s="478" t="s">
        <v>70</v>
      </c>
      <c r="D77" s="479">
        <v>95160001.329999998</v>
      </c>
      <c r="E77" s="482">
        <v>0</v>
      </c>
      <c r="F77" s="479">
        <f>+D77-E77</f>
        <v>95160001.329999998</v>
      </c>
      <c r="G77" s="481">
        <v>95160001.329999998</v>
      </c>
    </row>
    <row r="78" spans="1:7" ht="18.75" customHeight="1" x14ac:dyDescent="0.25">
      <c r="A78" s="477">
        <v>3</v>
      </c>
      <c r="B78" s="478"/>
      <c r="C78" s="478" t="s">
        <v>71</v>
      </c>
      <c r="D78" s="479">
        <f t="shared" ref="D78:E80" si="2">+D79</f>
        <v>132590319</v>
      </c>
      <c r="E78" s="480">
        <f t="shared" si="2"/>
        <v>0</v>
      </c>
      <c r="F78" s="479">
        <f>+D78-E78</f>
        <v>132590319</v>
      </c>
      <c r="G78" s="481">
        <f>+G79</f>
        <v>132590319</v>
      </c>
    </row>
    <row r="79" spans="1:7" ht="18.75" customHeight="1" x14ac:dyDescent="0.25">
      <c r="A79" s="477">
        <v>36</v>
      </c>
      <c r="B79" s="478"/>
      <c r="C79" s="478" t="s">
        <v>72</v>
      </c>
      <c r="D79" s="479">
        <f t="shared" si="2"/>
        <v>132590319</v>
      </c>
      <c r="E79" s="480">
        <f t="shared" si="2"/>
        <v>0</v>
      </c>
      <c r="F79" s="479">
        <f>+D79-E79</f>
        <v>132590319</v>
      </c>
      <c r="G79" s="481">
        <f>+G80</f>
        <v>132590319</v>
      </c>
    </row>
    <row r="80" spans="1:7" ht="18.75" customHeight="1" x14ac:dyDescent="0.25">
      <c r="A80" s="477">
        <v>361</v>
      </c>
      <c r="B80" s="478"/>
      <c r="C80" s="478" t="s">
        <v>73</v>
      </c>
      <c r="D80" s="479">
        <f t="shared" si="2"/>
        <v>132590319</v>
      </c>
      <c r="E80" s="479">
        <f t="shared" si="2"/>
        <v>0</v>
      </c>
      <c r="F80" s="479">
        <f>+D80-E80</f>
        <v>132590319</v>
      </c>
      <c r="G80" s="481">
        <f>+G81</f>
        <v>132590319</v>
      </c>
    </row>
    <row r="81" spans="1:7" ht="18.75" customHeight="1" thickBot="1" x14ac:dyDescent="0.3">
      <c r="A81" s="485">
        <v>36113</v>
      </c>
      <c r="B81" s="486">
        <v>20</v>
      </c>
      <c r="C81" s="486" t="s">
        <v>74</v>
      </c>
      <c r="D81" s="489">
        <v>132590319</v>
      </c>
      <c r="E81" s="512">
        <v>0</v>
      </c>
      <c r="F81" s="489">
        <f>+D81-E81</f>
        <v>132590319</v>
      </c>
      <c r="G81" s="490">
        <v>132590319</v>
      </c>
    </row>
    <row r="82" spans="1:7" ht="15.75" thickBot="1" x14ac:dyDescent="0.3">
      <c r="A82" s="513"/>
      <c r="D82" s="514"/>
      <c r="E82" s="459"/>
      <c r="F82" s="514"/>
      <c r="G82" s="514"/>
    </row>
    <row r="83" spans="1:7" x14ac:dyDescent="0.25">
      <c r="A83" s="446" t="s">
        <v>1</v>
      </c>
      <c r="B83" s="447"/>
      <c r="C83" s="447"/>
      <c r="D83" s="447"/>
      <c r="E83" s="447"/>
      <c r="F83" s="447"/>
      <c r="G83" s="448"/>
    </row>
    <row r="84" spans="1:7" ht="15.75" customHeight="1" x14ac:dyDescent="0.25">
      <c r="A84" s="450" t="s">
        <v>2</v>
      </c>
      <c r="B84" s="451"/>
      <c r="C84" s="451"/>
      <c r="D84" s="451"/>
      <c r="E84" s="451"/>
      <c r="F84" s="451"/>
      <c r="G84" s="452"/>
    </row>
    <row r="85" spans="1:7" x14ac:dyDescent="0.25">
      <c r="A85" s="457" t="s">
        <v>0</v>
      </c>
      <c r="G85" s="456"/>
    </row>
    <row r="86" spans="1:7" ht="12.75" customHeight="1" x14ac:dyDescent="0.25">
      <c r="A86" s="453"/>
      <c r="G86" s="458"/>
    </row>
    <row r="87" spans="1:7" x14ac:dyDescent="0.25">
      <c r="A87" s="453" t="s">
        <v>3</v>
      </c>
      <c r="C87" s="449" t="s">
        <v>4</v>
      </c>
      <c r="E87" s="455" t="s">
        <v>5</v>
      </c>
      <c r="F87" s="454" t="str">
        <f>F50</f>
        <v>JUNIO</v>
      </c>
      <c r="G87" s="456" t="str">
        <f>G50</f>
        <v>VIGENCIA FISCAL: 2017</v>
      </c>
    </row>
    <row r="88" spans="1:7" ht="7.5" customHeight="1" thickBot="1" x14ac:dyDescent="0.3">
      <c r="A88" s="515"/>
      <c r="B88" s="516"/>
      <c r="C88" s="516"/>
      <c r="D88" s="517"/>
      <c r="E88" s="518"/>
      <c r="F88" s="517"/>
      <c r="G88" s="519"/>
    </row>
    <row r="89" spans="1:7" ht="61.5" customHeight="1" thickBot="1" x14ac:dyDescent="0.3">
      <c r="A89" s="520" t="s">
        <v>7</v>
      </c>
      <c r="B89" s="521"/>
      <c r="C89" s="521" t="s">
        <v>8</v>
      </c>
      <c r="D89" s="522" t="s">
        <v>9</v>
      </c>
      <c r="E89" s="523" t="s">
        <v>10</v>
      </c>
      <c r="F89" s="522" t="s">
        <v>11</v>
      </c>
      <c r="G89" s="524" t="s">
        <v>237</v>
      </c>
    </row>
    <row r="90" spans="1:7" ht="16.5" thickBot="1" x14ac:dyDescent="0.3">
      <c r="A90" s="525" t="s">
        <v>75</v>
      </c>
      <c r="B90" s="526"/>
      <c r="C90" s="526" t="s">
        <v>76</v>
      </c>
      <c r="D90" s="527">
        <f>+D91+D113+D116+D120</f>
        <v>578520230924.90002</v>
      </c>
      <c r="E90" s="527">
        <f>+E91+E113+E116+E120</f>
        <v>0</v>
      </c>
      <c r="F90" s="527">
        <f t="shared" ref="F90:F101" si="3">+D90-E90</f>
        <v>578520230924.90002</v>
      </c>
      <c r="G90" s="528">
        <f>+G91+G113+G116+G120</f>
        <v>308433380098.90002</v>
      </c>
    </row>
    <row r="91" spans="1:7" ht="35.25" customHeight="1" x14ac:dyDescent="0.25">
      <c r="A91" s="501">
        <v>113</v>
      </c>
      <c r="B91" s="502"/>
      <c r="C91" s="529" t="s">
        <v>77</v>
      </c>
      <c r="D91" s="505">
        <f>+D92+D99+D102+D105</f>
        <v>544874770531.5</v>
      </c>
      <c r="E91" s="505">
        <f>+E92+E99+E102</f>
        <v>0</v>
      </c>
      <c r="F91" s="505">
        <f t="shared" si="3"/>
        <v>544874770531.5</v>
      </c>
      <c r="G91" s="530">
        <f>+G92+G99+G102+G105</f>
        <v>274928919705.5</v>
      </c>
    </row>
    <row r="92" spans="1:7" ht="15.75" x14ac:dyDescent="0.25">
      <c r="A92" s="477">
        <v>113600</v>
      </c>
      <c r="B92" s="478"/>
      <c r="C92" s="483" t="s">
        <v>78</v>
      </c>
      <c r="D92" s="479">
        <f>+D93+D94+D95+D97+D98+D96</f>
        <v>481742477670</v>
      </c>
      <c r="E92" s="479">
        <f>+E93+E94+E95+E97+E98+E96</f>
        <v>0</v>
      </c>
      <c r="F92" s="479">
        <f t="shared" si="3"/>
        <v>481742477670</v>
      </c>
      <c r="G92" s="481">
        <f>+G93+G94+G95+G97+G98+G96</f>
        <v>211796626844</v>
      </c>
    </row>
    <row r="93" spans="1:7" ht="57.75" customHeight="1" x14ac:dyDescent="0.25">
      <c r="A93" s="477">
        <v>113600129</v>
      </c>
      <c r="B93" s="478">
        <v>11</v>
      </c>
      <c r="C93" s="483" t="s">
        <v>79</v>
      </c>
      <c r="D93" s="479">
        <v>37670192242</v>
      </c>
      <c r="E93" s="482">
        <v>0</v>
      </c>
      <c r="F93" s="479">
        <f t="shared" si="3"/>
        <v>37670192242</v>
      </c>
      <c r="G93" s="481">
        <v>37670192242</v>
      </c>
    </row>
    <row r="94" spans="1:7" ht="36" customHeight="1" x14ac:dyDescent="0.25">
      <c r="A94" s="477">
        <v>113600130</v>
      </c>
      <c r="B94" s="478">
        <v>11</v>
      </c>
      <c r="C94" s="483" t="s">
        <v>80</v>
      </c>
      <c r="D94" s="479">
        <v>21300413208</v>
      </c>
      <c r="E94" s="482">
        <v>0</v>
      </c>
      <c r="F94" s="479">
        <f t="shared" si="3"/>
        <v>21300413208</v>
      </c>
      <c r="G94" s="481">
        <v>21300413208</v>
      </c>
    </row>
    <row r="95" spans="1:7" ht="36" customHeight="1" x14ac:dyDescent="0.25">
      <c r="A95" s="477">
        <v>113600131</v>
      </c>
      <c r="B95" s="478">
        <v>11</v>
      </c>
      <c r="C95" s="483" t="s">
        <v>81</v>
      </c>
      <c r="D95" s="479">
        <v>1646021394</v>
      </c>
      <c r="E95" s="482">
        <v>0</v>
      </c>
      <c r="F95" s="479">
        <f t="shared" si="3"/>
        <v>1646021394</v>
      </c>
      <c r="G95" s="481">
        <v>1646021394</v>
      </c>
    </row>
    <row r="96" spans="1:7" ht="36" customHeight="1" x14ac:dyDescent="0.25">
      <c r="A96" s="477">
        <v>113600134</v>
      </c>
      <c r="B96" s="478">
        <v>20</v>
      </c>
      <c r="C96" s="483" t="s">
        <v>82</v>
      </c>
      <c r="D96" s="479">
        <v>269945850826</v>
      </c>
      <c r="E96" s="482">
        <v>0</v>
      </c>
      <c r="F96" s="479">
        <f t="shared" si="3"/>
        <v>269945850826</v>
      </c>
      <c r="G96" s="481">
        <v>0</v>
      </c>
    </row>
    <row r="97" spans="1:7" ht="36" customHeight="1" x14ac:dyDescent="0.25">
      <c r="A97" s="477">
        <v>113600136</v>
      </c>
      <c r="B97" s="478">
        <v>10</v>
      </c>
      <c r="C97" s="483" t="s">
        <v>83</v>
      </c>
      <c r="D97" s="479">
        <v>57000000000</v>
      </c>
      <c r="E97" s="482">
        <v>0</v>
      </c>
      <c r="F97" s="479">
        <f t="shared" si="3"/>
        <v>57000000000</v>
      </c>
      <c r="G97" s="481">
        <v>57000000000</v>
      </c>
    </row>
    <row r="98" spans="1:7" ht="52.5" customHeight="1" x14ac:dyDescent="0.25">
      <c r="A98" s="477">
        <v>113600139</v>
      </c>
      <c r="B98" s="478">
        <v>10</v>
      </c>
      <c r="C98" s="483" t="s">
        <v>84</v>
      </c>
      <c r="D98" s="479">
        <v>94180000000</v>
      </c>
      <c r="E98" s="482">
        <v>0</v>
      </c>
      <c r="F98" s="479">
        <f t="shared" si="3"/>
        <v>94180000000</v>
      </c>
      <c r="G98" s="481">
        <v>94180000000</v>
      </c>
    </row>
    <row r="99" spans="1:7" ht="15.75" x14ac:dyDescent="0.25">
      <c r="A99" s="477">
        <v>113601</v>
      </c>
      <c r="B99" s="478"/>
      <c r="C99" s="483" t="s">
        <v>85</v>
      </c>
      <c r="D99" s="479">
        <f>+D100+D101</f>
        <v>59162718545</v>
      </c>
      <c r="E99" s="479">
        <f>+E100+E101</f>
        <v>0</v>
      </c>
      <c r="F99" s="479">
        <f t="shared" si="3"/>
        <v>59162718545</v>
      </c>
      <c r="G99" s="481">
        <f>+G100+G101</f>
        <v>59162718545</v>
      </c>
    </row>
    <row r="100" spans="1:7" ht="79.5" customHeight="1" x14ac:dyDescent="0.25">
      <c r="A100" s="477">
        <v>11360111</v>
      </c>
      <c r="B100" s="478">
        <v>11</v>
      </c>
      <c r="C100" s="531" t="s">
        <v>86</v>
      </c>
      <c r="D100" s="479">
        <v>27586623923</v>
      </c>
      <c r="E100" s="482">
        <v>0</v>
      </c>
      <c r="F100" s="479">
        <f t="shared" si="3"/>
        <v>27586623923</v>
      </c>
      <c r="G100" s="481">
        <v>27586623923</v>
      </c>
    </row>
    <row r="101" spans="1:7" ht="48.75" customHeight="1" x14ac:dyDescent="0.25">
      <c r="A101" s="477">
        <v>11360112</v>
      </c>
      <c r="B101" s="478">
        <v>11</v>
      </c>
      <c r="C101" s="483" t="s">
        <v>87</v>
      </c>
      <c r="D101" s="479">
        <v>31576094622</v>
      </c>
      <c r="E101" s="482">
        <v>0</v>
      </c>
      <c r="F101" s="479">
        <f t="shared" si="3"/>
        <v>31576094622</v>
      </c>
      <c r="G101" s="481">
        <v>31576094622</v>
      </c>
    </row>
    <row r="102" spans="1:7" ht="15.75" x14ac:dyDescent="0.25">
      <c r="A102" s="477">
        <v>113605</v>
      </c>
      <c r="B102" s="478"/>
      <c r="C102" s="483" t="s">
        <v>88</v>
      </c>
      <c r="D102" s="479">
        <f>+D103+D104</f>
        <v>3688341671</v>
      </c>
      <c r="E102" s="479">
        <f>+E103+E104</f>
        <v>0</v>
      </c>
      <c r="F102" s="479">
        <f>+D102-E102</f>
        <v>3688341671</v>
      </c>
      <c r="G102" s="481">
        <f>+G103+G104</f>
        <v>3688341671</v>
      </c>
    </row>
    <row r="103" spans="1:7" ht="39.75" customHeight="1" x14ac:dyDescent="0.25">
      <c r="A103" s="477">
        <v>1136057</v>
      </c>
      <c r="B103" s="478">
        <v>20</v>
      </c>
      <c r="C103" s="483" t="s">
        <v>89</v>
      </c>
      <c r="D103" s="479">
        <v>3545551352</v>
      </c>
      <c r="E103" s="482">
        <v>0</v>
      </c>
      <c r="F103" s="479">
        <f>+D103-E103</f>
        <v>3545551352</v>
      </c>
      <c r="G103" s="481">
        <v>3545551352</v>
      </c>
    </row>
    <row r="104" spans="1:7" ht="41.25" customHeight="1" x14ac:dyDescent="0.25">
      <c r="A104" s="477">
        <v>1136057</v>
      </c>
      <c r="B104" s="478">
        <v>21</v>
      </c>
      <c r="C104" s="483" t="s">
        <v>89</v>
      </c>
      <c r="D104" s="479">
        <v>142790319</v>
      </c>
      <c r="E104" s="482">
        <v>0</v>
      </c>
      <c r="F104" s="479">
        <f>+D104-E104</f>
        <v>142790319</v>
      </c>
      <c r="G104" s="481">
        <v>142790319</v>
      </c>
    </row>
    <row r="105" spans="1:7" ht="15.75" x14ac:dyDescent="0.25">
      <c r="A105" s="477">
        <v>113607</v>
      </c>
      <c r="B105" s="478"/>
      <c r="C105" s="483" t="s">
        <v>90</v>
      </c>
      <c r="D105" s="479">
        <f>+D106</f>
        <v>281232645.5</v>
      </c>
      <c r="E105" s="479">
        <f>+E106</f>
        <v>0</v>
      </c>
      <c r="F105" s="479">
        <f>+D105-E105</f>
        <v>281232645.5</v>
      </c>
      <c r="G105" s="481">
        <f>+G106</f>
        <v>281232645.5</v>
      </c>
    </row>
    <row r="106" spans="1:7" ht="39.75" customHeight="1" thickBot="1" x14ac:dyDescent="0.3">
      <c r="A106" s="485">
        <v>1136071</v>
      </c>
      <c r="B106" s="486">
        <v>20</v>
      </c>
      <c r="C106" s="532" t="s">
        <v>91</v>
      </c>
      <c r="D106" s="489">
        <v>281232645.5</v>
      </c>
      <c r="E106" s="512">
        <v>0</v>
      </c>
      <c r="F106" s="489">
        <f>+D106-E106</f>
        <v>281232645.5</v>
      </c>
      <c r="G106" s="490">
        <v>281232645.5</v>
      </c>
    </row>
    <row r="107" spans="1:7" ht="49.5" customHeight="1" thickBot="1" x14ac:dyDescent="0.3">
      <c r="A107" s="491"/>
      <c r="B107" s="492"/>
      <c r="C107" s="533"/>
      <c r="D107" s="495"/>
      <c r="E107" s="494"/>
      <c r="F107" s="495"/>
      <c r="G107" s="495"/>
    </row>
    <row r="108" spans="1:7" ht="11.25" customHeight="1" x14ac:dyDescent="0.25">
      <c r="A108" s="446" t="s">
        <v>1</v>
      </c>
      <c r="B108" s="447"/>
      <c r="C108" s="447"/>
      <c r="D108" s="447"/>
      <c r="E108" s="447"/>
      <c r="F108" s="447"/>
      <c r="G108" s="448"/>
    </row>
    <row r="109" spans="1:7" ht="12" customHeight="1" x14ac:dyDescent="0.25">
      <c r="A109" s="450" t="s">
        <v>2</v>
      </c>
      <c r="B109" s="451"/>
      <c r="C109" s="451"/>
      <c r="D109" s="451"/>
      <c r="E109" s="451"/>
      <c r="F109" s="451"/>
      <c r="G109" s="452"/>
    </row>
    <row r="110" spans="1:7" ht="14.25" customHeight="1" x14ac:dyDescent="0.25">
      <c r="A110" s="457" t="s">
        <v>0</v>
      </c>
      <c r="G110" s="456"/>
    </row>
    <row r="111" spans="1:7" ht="18" customHeight="1" thickBot="1" x14ac:dyDescent="0.3">
      <c r="A111" s="453" t="s">
        <v>3</v>
      </c>
      <c r="C111" s="449" t="s">
        <v>4</v>
      </c>
      <c r="E111" s="455" t="s">
        <v>5</v>
      </c>
      <c r="F111" s="454" t="str">
        <f>F87</f>
        <v>JUNIO</v>
      </c>
      <c r="G111" s="456" t="str">
        <f>G87</f>
        <v>VIGENCIA FISCAL: 2017</v>
      </c>
    </row>
    <row r="112" spans="1:7" ht="63" customHeight="1" thickBot="1" x14ac:dyDescent="0.3">
      <c r="A112" s="496" t="s">
        <v>7</v>
      </c>
      <c r="B112" s="497"/>
      <c r="C112" s="497" t="s">
        <v>8</v>
      </c>
      <c r="D112" s="498" t="s">
        <v>9</v>
      </c>
      <c r="E112" s="499" t="s">
        <v>10</v>
      </c>
      <c r="F112" s="498" t="s">
        <v>11</v>
      </c>
      <c r="G112" s="500" t="s">
        <v>237</v>
      </c>
    </row>
    <row r="113" spans="1:7" ht="39.75" customHeight="1" x14ac:dyDescent="0.25">
      <c r="A113" s="534">
        <v>223</v>
      </c>
      <c r="B113" s="535"/>
      <c r="C113" s="535" t="s">
        <v>92</v>
      </c>
      <c r="D113" s="474">
        <f>+D114</f>
        <v>0.12</v>
      </c>
      <c r="E113" s="474">
        <f>+E114</f>
        <v>0</v>
      </c>
      <c r="F113" s="474">
        <f t="shared" ref="F113:F119" si="4">+D113-E113</f>
        <v>0.12</v>
      </c>
      <c r="G113" s="476">
        <f>+G114</f>
        <v>0.12</v>
      </c>
    </row>
    <row r="114" spans="1:7" ht="39.75" customHeight="1" x14ac:dyDescent="0.25">
      <c r="A114" s="507">
        <v>223600</v>
      </c>
      <c r="B114" s="483"/>
      <c r="C114" s="483" t="s">
        <v>78</v>
      </c>
      <c r="D114" s="479">
        <f>+D115</f>
        <v>0.12</v>
      </c>
      <c r="E114" s="479">
        <f>+E115</f>
        <v>0</v>
      </c>
      <c r="F114" s="479">
        <f t="shared" si="4"/>
        <v>0.12</v>
      </c>
      <c r="G114" s="481">
        <f>+G115</f>
        <v>0.12</v>
      </c>
    </row>
    <row r="115" spans="1:7" ht="66.75" customHeight="1" x14ac:dyDescent="0.25">
      <c r="A115" s="507">
        <v>2236001</v>
      </c>
      <c r="B115" s="483">
        <v>20</v>
      </c>
      <c r="C115" s="483" t="s">
        <v>93</v>
      </c>
      <c r="D115" s="479">
        <v>0.12</v>
      </c>
      <c r="E115" s="479">
        <v>0</v>
      </c>
      <c r="F115" s="479">
        <f t="shared" si="4"/>
        <v>0.12</v>
      </c>
      <c r="G115" s="481">
        <v>0.12</v>
      </c>
    </row>
    <row r="116" spans="1:7" s="511" customFormat="1" ht="54" customHeight="1" x14ac:dyDescent="0.25">
      <c r="A116" s="507">
        <v>520</v>
      </c>
      <c r="B116" s="483"/>
      <c r="C116" s="483" t="s">
        <v>94</v>
      </c>
      <c r="D116" s="508">
        <f>+D117</f>
        <v>2423707360.2799997</v>
      </c>
      <c r="E116" s="508">
        <f>+E117</f>
        <v>0</v>
      </c>
      <c r="F116" s="508">
        <f t="shared" si="4"/>
        <v>2423707360.2799997</v>
      </c>
      <c r="G116" s="510">
        <f>+G117</f>
        <v>2282707360.2799997</v>
      </c>
    </row>
    <row r="117" spans="1:7" s="511" customFormat="1" ht="15.75" customHeight="1" x14ac:dyDescent="0.25">
      <c r="A117" s="507">
        <v>520600</v>
      </c>
      <c r="B117" s="483"/>
      <c r="C117" s="483" t="s">
        <v>78</v>
      </c>
      <c r="D117" s="508">
        <f>+D118+D119</f>
        <v>2423707360.2799997</v>
      </c>
      <c r="E117" s="508">
        <f>+E118+E119</f>
        <v>0</v>
      </c>
      <c r="F117" s="508">
        <f t="shared" si="4"/>
        <v>2423707360.2799997</v>
      </c>
      <c r="G117" s="510">
        <f>+G118+G119</f>
        <v>2282707360.2799997</v>
      </c>
    </row>
    <row r="118" spans="1:7" ht="48" customHeight="1" x14ac:dyDescent="0.25">
      <c r="A118" s="507">
        <v>5206002</v>
      </c>
      <c r="B118" s="483">
        <v>20</v>
      </c>
      <c r="C118" s="483" t="s">
        <v>95</v>
      </c>
      <c r="D118" s="479">
        <v>632395691.27999997</v>
      </c>
      <c r="E118" s="479">
        <v>0</v>
      </c>
      <c r="F118" s="479">
        <f t="shared" si="4"/>
        <v>632395691.27999997</v>
      </c>
      <c r="G118" s="481">
        <v>632395691.27999997</v>
      </c>
    </row>
    <row r="119" spans="1:7" ht="31.5" x14ac:dyDescent="0.25">
      <c r="A119" s="507">
        <v>5206007</v>
      </c>
      <c r="B119" s="483">
        <v>20</v>
      </c>
      <c r="C119" s="483" t="s">
        <v>96</v>
      </c>
      <c r="D119" s="479">
        <v>1791311669</v>
      </c>
      <c r="E119" s="479">
        <v>0</v>
      </c>
      <c r="F119" s="479">
        <f t="shared" si="4"/>
        <v>1791311669</v>
      </c>
      <c r="G119" s="481">
        <v>1650311669</v>
      </c>
    </row>
    <row r="120" spans="1:7" s="511" customFormat="1" ht="54" customHeight="1" x14ac:dyDescent="0.25">
      <c r="A120" s="507">
        <v>530</v>
      </c>
      <c r="B120" s="483"/>
      <c r="C120" s="483" t="s">
        <v>97</v>
      </c>
      <c r="D120" s="508">
        <f>+D121</f>
        <v>31221753033</v>
      </c>
      <c r="E120" s="536">
        <f>+E121</f>
        <v>0</v>
      </c>
      <c r="F120" s="508">
        <f>+D120-E120</f>
        <v>31221753033</v>
      </c>
      <c r="G120" s="510">
        <f>+G121</f>
        <v>31221753033</v>
      </c>
    </row>
    <row r="121" spans="1:7" s="511" customFormat="1" ht="15.75" customHeight="1" x14ac:dyDescent="0.25">
      <c r="A121" s="507">
        <v>530600</v>
      </c>
      <c r="B121" s="483"/>
      <c r="C121" s="483" t="s">
        <v>78</v>
      </c>
      <c r="D121" s="508">
        <f>+D122+D123</f>
        <v>31221753033</v>
      </c>
      <c r="E121" s="536">
        <f>+E122</f>
        <v>0</v>
      </c>
      <c r="F121" s="508">
        <f>+D121-E121</f>
        <v>31221753033</v>
      </c>
      <c r="G121" s="510">
        <f>+G122+G123</f>
        <v>31221753033</v>
      </c>
    </row>
    <row r="122" spans="1:7" s="511" customFormat="1" ht="57" customHeight="1" x14ac:dyDescent="0.25">
      <c r="A122" s="507">
        <v>5306003</v>
      </c>
      <c r="B122" s="483">
        <v>11</v>
      </c>
      <c r="C122" s="483" t="s">
        <v>98</v>
      </c>
      <c r="D122" s="508">
        <v>31181000000</v>
      </c>
      <c r="E122" s="509">
        <v>0</v>
      </c>
      <c r="F122" s="508">
        <f>+D122-E122</f>
        <v>31181000000</v>
      </c>
      <c r="G122" s="510">
        <v>31181000000</v>
      </c>
    </row>
    <row r="123" spans="1:7" s="511" customFormat="1" ht="57" customHeight="1" thickBot="1" x14ac:dyDescent="0.3">
      <c r="A123" s="537">
        <v>5306003</v>
      </c>
      <c r="B123" s="538">
        <v>20</v>
      </c>
      <c r="C123" s="538" t="s">
        <v>98</v>
      </c>
      <c r="D123" s="539">
        <v>40753033</v>
      </c>
      <c r="E123" s="540">
        <v>0</v>
      </c>
      <c r="F123" s="539">
        <f>+D123-E123</f>
        <v>40753033</v>
      </c>
      <c r="G123" s="541">
        <v>40753033</v>
      </c>
    </row>
    <row r="124" spans="1:7" ht="16.5" thickBot="1" x14ac:dyDescent="0.3">
      <c r="A124" s="542" t="s">
        <v>99</v>
      </c>
      <c r="B124" s="543"/>
      <c r="C124" s="544"/>
      <c r="D124" s="545">
        <f>+D9+D90</f>
        <v>579396716849.48999</v>
      </c>
      <c r="E124" s="546">
        <f>+E24+E92</f>
        <v>0</v>
      </c>
      <c r="F124" s="545">
        <f>+F9+F90</f>
        <v>579396716849.48999</v>
      </c>
      <c r="G124" s="545">
        <f>+G9+G90</f>
        <v>309309866023.49005</v>
      </c>
    </row>
    <row r="125" spans="1:7" x14ac:dyDescent="0.25">
      <c r="A125" s="453"/>
      <c r="G125" s="456"/>
    </row>
    <row r="126" spans="1:7" ht="35.25" customHeight="1" x14ac:dyDescent="0.25">
      <c r="A126" s="453"/>
      <c r="G126" s="547"/>
    </row>
    <row r="127" spans="1:7" x14ac:dyDescent="0.25">
      <c r="A127" s="548" t="s">
        <v>100</v>
      </c>
      <c r="B127" s="549"/>
      <c r="C127" s="549"/>
      <c r="D127" s="549"/>
      <c r="E127" s="550" t="s">
        <v>101</v>
      </c>
      <c r="F127" s="550"/>
      <c r="G127" s="551"/>
    </row>
    <row r="128" spans="1:7" x14ac:dyDescent="0.25">
      <c r="A128" s="552" t="s">
        <v>102</v>
      </c>
      <c r="B128" s="549"/>
      <c r="C128" s="549"/>
      <c r="D128" s="549"/>
      <c r="E128" s="553" t="s">
        <v>238</v>
      </c>
      <c r="F128" s="553"/>
      <c r="G128" s="554"/>
    </row>
    <row r="129" spans="1:7" x14ac:dyDescent="0.25">
      <c r="A129" s="552" t="s">
        <v>104</v>
      </c>
      <c r="B129" s="549"/>
      <c r="C129" s="549"/>
      <c r="D129" s="555"/>
      <c r="E129" s="556" t="s">
        <v>236</v>
      </c>
      <c r="F129" s="550"/>
      <c r="G129" s="551"/>
    </row>
    <row r="130" spans="1:7" x14ac:dyDescent="0.25">
      <c r="A130" s="552"/>
      <c r="B130" s="549"/>
      <c r="C130" s="549"/>
      <c r="D130" s="549"/>
      <c r="E130" s="553" t="s">
        <v>230</v>
      </c>
      <c r="F130" s="553"/>
      <c r="G130" s="554"/>
    </row>
    <row r="131" spans="1:7" x14ac:dyDescent="0.25">
      <c r="A131" s="548"/>
      <c r="B131" s="549"/>
      <c r="C131" s="549"/>
      <c r="D131" s="556"/>
      <c r="E131" s="557"/>
      <c r="F131" s="556"/>
      <c r="G131" s="551"/>
    </row>
    <row r="132" spans="1:7" x14ac:dyDescent="0.25">
      <c r="A132" s="552"/>
      <c r="B132" s="549"/>
      <c r="C132" s="549"/>
      <c r="D132" s="556"/>
      <c r="E132" s="557"/>
      <c r="F132" s="556"/>
      <c r="G132" s="551"/>
    </row>
    <row r="133" spans="1:7" x14ac:dyDescent="0.25">
      <c r="A133" s="552" t="s">
        <v>106</v>
      </c>
      <c r="B133" s="549"/>
      <c r="C133" s="549"/>
      <c r="D133" s="558" t="s">
        <v>107</v>
      </c>
      <c r="E133" s="549" t="s">
        <v>101</v>
      </c>
      <c r="F133" s="449"/>
      <c r="G133" s="559"/>
    </row>
    <row r="134" spans="1:7" x14ac:dyDescent="0.25">
      <c r="A134" s="560" t="s">
        <v>239</v>
      </c>
      <c r="C134" s="549"/>
      <c r="D134" s="558"/>
      <c r="E134" s="553" t="s">
        <v>110</v>
      </c>
      <c r="F134" s="449"/>
      <c r="G134" s="551"/>
    </row>
    <row r="135" spans="1:7" x14ac:dyDescent="0.25">
      <c r="A135" s="560" t="s">
        <v>240</v>
      </c>
      <c r="C135" s="549"/>
      <c r="E135" s="556" t="s">
        <v>113</v>
      </c>
      <c r="F135" s="449"/>
      <c r="G135" s="551"/>
    </row>
    <row r="136" spans="1:7" ht="15.75" thickBot="1" x14ac:dyDescent="0.3">
      <c r="A136" s="561"/>
      <c r="B136" s="516"/>
      <c r="C136" s="516"/>
      <c r="D136" s="516"/>
      <c r="E136" s="517"/>
      <c r="F136" s="517"/>
      <c r="G136" s="519"/>
    </row>
  </sheetData>
  <mergeCells count="10">
    <mergeCell ref="A84:G84"/>
    <mergeCell ref="A108:G108"/>
    <mergeCell ref="A109:G109"/>
    <mergeCell ref="A124:C124"/>
    <mergeCell ref="A1:G1"/>
    <mergeCell ref="A2:G2"/>
    <mergeCell ref="A45:G45"/>
    <mergeCell ref="A46:G46"/>
    <mergeCell ref="A47:G47"/>
    <mergeCell ref="A83:G83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scale="60" orientation="landscape" horizontalDpi="4294967294" r:id="rId1"/>
  <rowBreaks count="3" manualBreakCount="3">
    <brk id="43" max="16383" man="1"/>
    <brk id="81" max="16383" man="1"/>
    <brk id="10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Z230"/>
  <sheetViews>
    <sheetView zoomScaleNormal="100" workbookViewId="0">
      <selection activeCell="P148" sqref="P1:AO1048576"/>
    </sheetView>
  </sheetViews>
  <sheetFormatPr baseColWidth="10" defaultRowHeight="15" x14ac:dyDescent="0.25"/>
  <cols>
    <col min="1" max="1" width="15.42578125" style="1" customWidth="1"/>
    <col min="2" max="2" width="3.85546875" style="1" customWidth="1"/>
    <col min="3" max="3" width="49.85546875" style="57" customWidth="1"/>
    <col min="4" max="4" width="22.5703125" style="3" customWidth="1"/>
    <col min="5" max="5" width="23" style="3" customWidth="1"/>
    <col min="6" max="6" width="22.85546875" style="3" customWidth="1"/>
    <col min="7" max="7" width="23.42578125" style="3" customWidth="1"/>
    <col min="8" max="8" width="22" style="3" customWidth="1"/>
    <col min="9" max="248" width="11.42578125" style="1"/>
    <col min="249" max="249" width="15.42578125" style="1" customWidth="1"/>
    <col min="250" max="250" width="3.85546875" style="1" customWidth="1"/>
    <col min="251" max="251" width="49.85546875" style="1" customWidth="1"/>
    <col min="252" max="252" width="22.5703125" style="1" customWidth="1"/>
    <col min="253" max="253" width="23" style="1" customWidth="1"/>
    <col min="254" max="254" width="22.85546875" style="1" customWidth="1"/>
    <col min="255" max="255" width="23.42578125" style="1" customWidth="1"/>
    <col min="256" max="256" width="22" style="1" customWidth="1"/>
    <col min="257" max="504" width="11.42578125" style="1"/>
    <col min="505" max="505" width="15.42578125" style="1" customWidth="1"/>
    <col min="506" max="506" width="3.85546875" style="1" customWidth="1"/>
    <col min="507" max="507" width="49.85546875" style="1" customWidth="1"/>
    <col min="508" max="508" width="22.5703125" style="1" customWidth="1"/>
    <col min="509" max="509" width="23" style="1" customWidth="1"/>
    <col min="510" max="510" width="22.85546875" style="1" customWidth="1"/>
    <col min="511" max="511" width="23.42578125" style="1" customWidth="1"/>
    <col min="512" max="512" width="22" style="1" customWidth="1"/>
    <col min="513" max="760" width="11.42578125" style="1"/>
    <col min="761" max="761" width="15.42578125" style="1" customWidth="1"/>
    <col min="762" max="762" width="3.85546875" style="1" customWidth="1"/>
    <col min="763" max="763" width="49.85546875" style="1" customWidth="1"/>
    <col min="764" max="764" width="22.5703125" style="1" customWidth="1"/>
    <col min="765" max="765" width="23" style="1" customWidth="1"/>
    <col min="766" max="766" width="22.85546875" style="1" customWidth="1"/>
    <col min="767" max="767" width="23.42578125" style="1" customWidth="1"/>
    <col min="768" max="768" width="22" style="1" customWidth="1"/>
    <col min="769" max="1016" width="11.42578125" style="1"/>
    <col min="1017" max="1017" width="15.42578125" style="1" customWidth="1"/>
    <col min="1018" max="1018" width="3.85546875" style="1" customWidth="1"/>
    <col min="1019" max="1019" width="49.85546875" style="1" customWidth="1"/>
    <col min="1020" max="1020" width="22.5703125" style="1" customWidth="1"/>
    <col min="1021" max="1021" width="23" style="1" customWidth="1"/>
    <col min="1022" max="1022" width="22.85546875" style="1" customWidth="1"/>
    <col min="1023" max="1023" width="23.42578125" style="1" customWidth="1"/>
    <col min="1024" max="1024" width="22" style="1" customWidth="1"/>
    <col min="1025" max="1272" width="11.42578125" style="1"/>
    <col min="1273" max="1273" width="15.42578125" style="1" customWidth="1"/>
    <col min="1274" max="1274" width="3.85546875" style="1" customWidth="1"/>
    <col min="1275" max="1275" width="49.85546875" style="1" customWidth="1"/>
    <col min="1276" max="1276" width="22.5703125" style="1" customWidth="1"/>
    <col min="1277" max="1277" width="23" style="1" customWidth="1"/>
    <col min="1278" max="1278" width="22.85546875" style="1" customWidth="1"/>
    <col min="1279" max="1279" width="23.42578125" style="1" customWidth="1"/>
    <col min="1280" max="1280" width="22" style="1" customWidth="1"/>
    <col min="1281" max="1528" width="11.42578125" style="1"/>
    <col min="1529" max="1529" width="15.42578125" style="1" customWidth="1"/>
    <col min="1530" max="1530" width="3.85546875" style="1" customWidth="1"/>
    <col min="1531" max="1531" width="49.85546875" style="1" customWidth="1"/>
    <col min="1532" max="1532" width="22.5703125" style="1" customWidth="1"/>
    <col min="1533" max="1533" width="23" style="1" customWidth="1"/>
    <col min="1534" max="1534" width="22.85546875" style="1" customWidth="1"/>
    <col min="1535" max="1535" width="23.42578125" style="1" customWidth="1"/>
    <col min="1536" max="1536" width="22" style="1" customWidth="1"/>
    <col min="1537" max="1784" width="11.42578125" style="1"/>
    <col min="1785" max="1785" width="15.42578125" style="1" customWidth="1"/>
    <col min="1786" max="1786" width="3.85546875" style="1" customWidth="1"/>
    <col min="1787" max="1787" width="49.85546875" style="1" customWidth="1"/>
    <col min="1788" max="1788" width="22.5703125" style="1" customWidth="1"/>
    <col min="1789" max="1789" width="23" style="1" customWidth="1"/>
    <col min="1790" max="1790" width="22.85546875" style="1" customWidth="1"/>
    <col min="1791" max="1791" width="23.42578125" style="1" customWidth="1"/>
    <col min="1792" max="1792" width="22" style="1" customWidth="1"/>
    <col min="1793" max="2040" width="11.42578125" style="1"/>
    <col min="2041" max="2041" width="15.42578125" style="1" customWidth="1"/>
    <col min="2042" max="2042" width="3.85546875" style="1" customWidth="1"/>
    <col min="2043" max="2043" width="49.85546875" style="1" customWidth="1"/>
    <col min="2044" max="2044" width="22.5703125" style="1" customWidth="1"/>
    <col min="2045" max="2045" width="23" style="1" customWidth="1"/>
    <col min="2046" max="2046" width="22.85546875" style="1" customWidth="1"/>
    <col min="2047" max="2047" width="23.42578125" style="1" customWidth="1"/>
    <col min="2048" max="2048" width="22" style="1" customWidth="1"/>
    <col min="2049" max="2296" width="11.42578125" style="1"/>
    <col min="2297" max="2297" width="15.42578125" style="1" customWidth="1"/>
    <col min="2298" max="2298" width="3.85546875" style="1" customWidth="1"/>
    <col min="2299" max="2299" width="49.85546875" style="1" customWidth="1"/>
    <col min="2300" max="2300" width="22.5703125" style="1" customWidth="1"/>
    <col min="2301" max="2301" width="23" style="1" customWidth="1"/>
    <col min="2302" max="2302" width="22.85546875" style="1" customWidth="1"/>
    <col min="2303" max="2303" width="23.42578125" style="1" customWidth="1"/>
    <col min="2304" max="2304" width="22" style="1" customWidth="1"/>
    <col min="2305" max="2552" width="11.42578125" style="1"/>
    <col min="2553" max="2553" width="15.42578125" style="1" customWidth="1"/>
    <col min="2554" max="2554" width="3.85546875" style="1" customWidth="1"/>
    <col min="2555" max="2555" width="49.85546875" style="1" customWidth="1"/>
    <col min="2556" max="2556" width="22.5703125" style="1" customWidth="1"/>
    <col min="2557" max="2557" width="23" style="1" customWidth="1"/>
    <col min="2558" max="2558" width="22.85546875" style="1" customWidth="1"/>
    <col min="2559" max="2559" width="23.42578125" style="1" customWidth="1"/>
    <col min="2560" max="2560" width="22" style="1" customWidth="1"/>
    <col min="2561" max="2808" width="11.42578125" style="1"/>
    <col min="2809" max="2809" width="15.42578125" style="1" customWidth="1"/>
    <col min="2810" max="2810" width="3.85546875" style="1" customWidth="1"/>
    <col min="2811" max="2811" width="49.85546875" style="1" customWidth="1"/>
    <col min="2812" max="2812" width="22.5703125" style="1" customWidth="1"/>
    <col min="2813" max="2813" width="23" style="1" customWidth="1"/>
    <col min="2814" max="2814" width="22.85546875" style="1" customWidth="1"/>
    <col min="2815" max="2815" width="23.42578125" style="1" customWidth="1"/>
    <col min="2816" max="2816" width="22" style="1" customWidth="1"/>
    <col min="2817" max="3064" width="11.42578125" style="1"/>
    <col min="3065" max="3065" width="15.42578125" style="1" customWidth="1"/>
    <col min="3066" max="3066" width="3.85546875" style="1" customWidth="1"/>
    <col min="3067" max="3067" width="49.85546875" style="1" customWidth="1"/>
    <col min="3068" max="3068" width="22.5703125" style="1" customWidth="1"/>
    <col min="3069" max="3069" width="23" style="1" customWidth="1"/>
    <col min="3070" max="3070" width="22.85546875" style="1" customWidth="1"/>
    <col min="3071" max="3071" width="23.42578125" style="1" customWidth="1"/>
    <col min="3072" max="3072" width="22" style="1" customWidth="1"/>
    <col min="3073" max="3320" width="11.42578125" style="1"/>
    <col min="3321" max="3321" width="15.42578125" style="1" customWidth="1"/>
    <col min="3322" max="3322" width="3.85546875" style="1" customWidth="1"/>
    <col min="3323" max="3323" width="49.85546875" style="1" customWidth="1"/>
    <col min="3324" max="3324" width="22.5703125" style="1" customWidth="1"/>
    <col min="3325" max="3325" width="23" style="1" customWidth="1"/>
    <col min="3326" max="3326" width="22.85546875" style="1" customWidth="1"/>
    <col min="3327" max="3327" width="23.42578125" style="1" customWidth="1"/>
    <col min="3328" max="3328" width="22" style="1" customWidth="1"/>
    <col min="3329" max="3576" width="11.42578125" style="1"/>
    <col min="3577" max="3577" width="15.42578125" style="1" customWidth="1"/>
    <col min="3578" max="3578" width="3.85546875" style="1" customWidth="1"/>
    <col min="3579" max="3579" width="49.85546875" style="1" customWidth="1"/>
    <col min="3580" max="3580" width="22.5703125" style="1" customWidth="1"/>
    <col min="3581" max="3581" width="23" style="1" customWidth="1"/>
    <col min="3582" max="3582" width="22.85546875" style="1" customWidth="1"/>
    <col min="3583" max="3583" width="23.42578125" style="1" customWidth="1"/>
    <col min="3584" max="3584" width="22" style="1" customWidth="1"/>
    <col min="3585" max="3832" width="11.42578125" style="1"/>
    <col min="3833" max="3833" width="15.42578125" style="1" customWidth="1"/>
    <col min="3834" max="3834" width="3.85546875" style="1" customWidth="1"/>
    <col min="3835" max="3835" width="49.85546875" style="1" customWidth="1"/>
    <col min="3836" max="3836" width="22.5703125" style="1" customWidth="1"/>
    <col min="3837" max="3837" width="23" style="1" customWidth="1"/>
    <col min="3838" max="3838" width="22.85546875" style="1" customWidth="1"/>
    <col min="3839" max="3839" width="23.42578125" style="1" customWidth="1"/>
    <col min="3840" max="3840" width="22" style="1" customWidth="1"/>
    <col min="3841" max="4088" width="11.42578125" style="1"/>
    <col min="4089" max="4089" width="15.42578125" style="1" customWidth="1"/>
    <col min="4090" max="4090" width="3.85546875" style="1" customWidth="1"/>
    <col min="4091" max="4091" width="49.85546875" style="1" customWidth="1"/>
    <col min="4092" max="4092" width="22.5703125" style="1" customWidth="1"/>
    <col min="4093" max="4093" width="23" style="1" customWidth="1"/>
    <col min="4094" max="4094" width="22.85546875" style="1" customWidth="1"/>
    <col min="4095" max="4095" width="23.42578125" style="1" customWidth="1"/>
    <col min="4096" max="4096" width="22" style="1" customWidth="1"/>
    <col min="4097" max="4344" width="11.42578125" style="1"/>
    <col min="4345" max="4345" width="15.42578125" style="1" customWidth="1"/>
    <col min="4346" max="4346" width="3.85546875" style="1" customWidth="1"/>
    <col min="4347" max="4347" width="49.85546875" style="1" customWidth="1"/>
    <col min="4348" max="4348" width="22.5703125" style="1" customWidth="1"/>
    <col min="4349" max="4349" width="23" style="1" customWidth="1"/>
    <col min="4350" max="4350" width="22.85546875" style="1" customWidth="1"/>
    <col min="4351" max="4351" width="23.42578125" style="1" customWidth="1"/>
    <col min="4352" max="4352" width="22" style="1" customWidth="1"/>
    <col min="4353" max="4600" width="11.42578125" style="1"/>
    <col min="4601" max="4601" width="15.42578125" style="1" customWidth="1"/>
    <col min="4602" max="4602" width="3.85546875" style="1" customWidth="1"/>
    <col min="4603" max="4603" width="49.85546875" style="1" customWidth="1"/>
    <col min="4604" max="4604" width="22.5703125" style="1" customWidth="1"/>
    <col min="4605" max="4605" width="23" style="1" customWidth="1"/>
    <col min="4606" max="4606" width="22.85546875" style="1" customWidth="1"/>
    <col min="4607" max="4607" width="23.42578125" style="1" customWidth="1"/>
    <col min="4608" max="4608" width="22" style="1" customWidth="1"/>
    <col min="4609" max="4856" width="11.42578125" style="1"/>
    <col min="4857" max="4857" width="15.42578125" style="1" customWidth="1"/>
    <col min="4858" max="4858" width="3.85546875" style="1" customWidth="1"/>
    <col min="4859" max="4859" width="49.85546875" style="1" customWidth="1"/>
    <col min="4860" max="4860" width="22.5703125" style="1" customWidth="1"/>
    <col min="4861" max="4861" width="23" style="1" customWidth="1"/>
    <col min="4862" max="4862" width="22.85546875" style="1" customWidth="1"/>
    <col min="4863" max="4863" width="23.42578125" style="1" customWidth="1"/>
    <col min="4864" max="4864" width="22" style="1" customWidth="1"/>
    <col min="4865" max="5112" width="11.42578125" style="1"/>
    <col min="5113" max="5113" width="15.42578125" style="1" customWidth="1"/>
    <col min="5114" max="5114" width="3.85546875" style="1" customWidth="1"/>
    <col min="5115" max="5115" width="49.85546875" style="1" customWidth="1"/>
    <col min="5116" max="5116" width="22.5703125" style="1" customWidth="1"/>
    <col min="5117" max="5117" width="23" style="1" customWidth="1"/>
    <col min="5118" max="5118" width="22.85546875" style="1" customWidth="1"/>
    <col min="5119" max="5119" width="23.42578125" style="1" customWidth="1"/>
    <col min="5120" max="5120" width="22" style="1" customWidth="1"/>
    <col min="5121" max="5368" width="11.42578125" style="1"/>
    <col min="5369" max="5369" width="15.42578125" style="1" customWidth="1"/>
    <col min="5370" max="5370" width="3.85546875" style="1" customWidth="1"/>
    <col min="5371" max="5371" width="49.85546875" style="1" customWidth="1"/>
    <col min="5372" max="5372" width="22.5703125" style="1" customWidth="1"/>
    <col min="5373" max="5373" width="23" style="1" customWidth="1"/>
    <col min="5374" max="5374" width="22.85546875" style="1" customWidth="1"/>
    <col min="5375" max="5375" width="23.42578125" style="1" customWidth="1"/>
    <col min="5376" max="5376" width="22" style="1" customWidth="1"/>
    <col min="5377" max="5624" width="11.42578125" style="1"/>
    <col min="5625" max="5625" width="15.42578125" style="1" customWidth="1"/>
    <col min="5626" max="5626" width="3.85546875" style="1" customWidth="1"/>
    <col min="5627" max="5627" width="49.85546875" style="1" customWidth="1"/>
    <col min="5628" max="5628" width="22.5703125" style="1" customWidth="1"/>
    <col min="5629" max="5629" width="23" style="1" customWidth="1"/>
    <col min="5630" max="5630" width="22.85546875" style="1" customWidth="1"/>
    <col min="5631" max="5631" width="23.42578125" style="1" customWidth="1"/>
    <col min="5632" max="5632" width="22" style="1" customWidth="1"/>
    <col min="5633" max="5880" width="11.42578125" style="1"/>
    <col min="5881" max="5881" width="15.42578125" style="1" customWidth="1"/>
    <col min="5882" max="5882" width="3.85546875" style="1" customWidth="1"/>
    <col min="5883" max="5883" width="49.85546875" style="1" customWidth="1"/>
    <col min="5884" max="5884" width="22.5703125" style="1" customWidth="1"/>
    <col min="5885" max="5885" width="23" style="1" customWidth="1"/>
    <col min="5886" max="5886" width="22.85546875" style="1" customWidth="1"/>
    <col min="5887" max="5887" width="23.42578125" style="1" customWidth="1"/>
    <col min="5888" max="5888" width="22" style="1" customWidth="1"/>
    <col min="5889" max="6136" width="11.42578125" style="1"/>
    <col min="6137" max="6137" width="15.42578125" style="1" customWidth="1"/>
    <col min="6138" max="6138" width="3.85546875" style="1" customWidth="1"/>
    <col min="6139" max="6139" width="49.85546875" style="1" customWidth="1"/>
    <col min="6140" max="6140" width="22.5703125" style="1" customWidth="1"/>
    <col min="6141" max="6141" width="23" style="1" customWidth="1"/>
    <col min="6142" max="6142" width="22.85546875" style="1" customWidth="1"/>
    <col min="6143" max="6143" width="23.42578125" style="1" customWidth="1"/>
    <col min="6144" max="6144" width="22" style="1" customWidth="1"/>
    <col min="6145" max="6392" width="11.42578125" style="1"/>
    <col min="6393" max="6393" width="15.42578125" style="1" customWidth="1"/>
    <col min="6394" max="6394" width="3.85546875" style="1" customWidth="1"/>
    <col min="6395" max="6395" width="49.85546875" style="1" customWidth="1"/>
    <col min="6396" max="6396" width="22.5703125" style="1" customWidth="1"/>
    <col min="6397" max="6397" width="23" style="1" customWidth="1"/>
    <col min="6398" max="6398" width="22.85546875" style="1" customWidth="1"/>
    <col min="6399" max="6399" width="23.42578125" style="1" customWidth="1"/>
    <col min="6400" max="6400" width="22" style="1" customWidth="1"/>
    <col min="6401" max="6648" width="11.42578125" style="1"/>
    <col min="6649" max="6649" width="15.42578125" style="1" customWidth="1"/>
    <col min="6650" max="6650" width="3.85546875" style="1" customWidth="1"/>
    <col min="6651" max="6651" width="49.85546875" style="1" customWidth="1"/>
    <col min="6652" max="6652" width="22.5703125" style="1" customWidth="1"/>
    <col min="6653" max="6653" width="23" style="1" customWidth="1"/>
    <col min="6654" max="6654" width="22.85546875" style="1" customWidth="1"/>
    <col min="6655" max="6655" width="23.42578125" style="1" customWidth="1"/>
    <col min="6656" max="6656" width="22" style="1" customWidth="1"/>
    <col min="6657" max="6904" width="11.42578125" style="1"/>
    <col min="6905" max="6905" width="15.42578125" style="1" customWidth="1"/>
    <col min="6906" max="6906" width="3.85546875" style="1" customWidth="1"/>
    <col min="6907" max="6907" width="49.85546875" style="1" customWidth="1"/>
    <col min="6908" max="6908" width="22.5703125" style="1" customWidth="1"/>
    <col min="6909" max="6909" width="23" style="1" customWidth="1"/>
    <col min="6910" max="6910" width="22.85546875" style="1" customWidth="1"/>
    <col min="6911" max="6911" width="23.42578125" style="1" customWidth="1"/>
    <col min="6912" max="6912" width="22" style="1" customWidth="1"/>
    <col min="6913" max="7160" width="11.42578125" style="1"/>
    <col min="7161" max="7161" width="15.42578125" style="1" customWidth="1"/>
    <col min="7162" max="7162" width="3.85546875" style="1" customWidth="1"/>
    <col min="7163" max="7163" width="49.85546875" style="1" customWidth="1"/>
    <col min="7164" max="7164" width="22.5703125" style="1" customWidth="1"/>
    <col min="7165" max="7165" width="23" style="1" customWidth="1"/>
    <col min="7166" max="7166" width="22.85546875" style="1" customWidth="1"/>
    <col min="7167" max="7167" width="23.42578125" style="1" customWidth="1"/>
    <col min="7168" max="7168" width="22" style="1" customWidth="1"/>
    <col min="7169" max="7416" width="11.42578125" style="1"/>
    <col min="7417" max="7417" width="15.42578125" style="1" customWidth="1"/>
    <col min="7418" max="7418" width="3.85546875" style="1" customWidth="1"/>
    <col min="7419" max="7419" width="49.85546875" style="1" customWidth="1"/>
    <col min="7420" max="7420" width="22.5703125" style="1" customWidth="1"/>
    <col min="7421" max="7421" width="23" style="1" customWidth="1"/>
    <col min="7422" max="7422" width="22.85546875" style="1" customWidth="1"/>
    <col min="7423" max="7423" width="23.42578125" style="1" customWidth="1"/>
    <col min="7424" max="7424" width="22" style="1" customWidth="1"/>
    <col min="7425" max="7672" width="11.42578125" style="1"/>
    <col min="7673" max="7673" width="15.42578125" style="1" customWidth="1"/>
    <col min="7674" max="7674" width="3.85546875" style="1" customWidth="1"/>
    <col min="7675" max="7675" width="49.85546875" style="1" customWidth="1"/>
    <col min="7676" max="7676" width="22.5703125" style="1" customWidth="1"/>
    <col min="7677" max="7677" width="23" style="1" customWidth="1"/>
    <col min="7678" max="7678" width="22.85546875" style="1" customWidth="1"/>
    <col min="7679" max="7679" width="23.42578125" style="1" customWidth="1"/>
    <col min="7680" max="7680" width="22" style="1" customWidth="1"/>
    <col min="7681" max="7928" width="11.42578125" style="1"/>
    <col min="7929" max="7929" width="15.42578125" style="1" customWidth="1"/>
    <col min="7930" max="7930" width="3.85546875" style="1" customWidth="1"/>
    <col min="7931" max="7931" width="49.85546875" style="1" customWidth="1"/>
    <col min="7932" max="7932" width="22.5703125" style="1" customWidth="1"/>
    <col min="7933" max="7933" width="23" style="1" customWidth="1"/>
    <col min="7934" max="7934" width="22.85546875" style="1" customWidth="1"/>
    <col min="7935" max="7935" width="23.42578125" style="1" customWidth="1"/>
    <col min="7936" max="7936" width="22" style="1" customWidth="1"/>
    <col min="7937" max="8184" width="11.42578125" style="1"/>
    <col min="8185" max="8185" width="15.42578125" style="1" customWidth="1"/>
    <col min="8186" max="8186" width="3.85546875" style="1" customWidth="1"/>
    <col min="8187" max="8187" width="49.85546875" style="1" customWidth="1"/>
    <col min="8188" max="8188" width="22.5703125" style="1" customWidth="1"/>
    <col min="8189" max="8189" width="23" style="1" customWidth="1"/>
    <col min="8190" max="8190" width="22.85546875" style="1" customWidth="1"/>
    <col min="8191" max="8191" width="23.42578125" style="1" customWidth="1"/>
    <col min="8192" max="8192" width="22" style="1" customWidth="1"/>
    <col min="8193" max="8440" width="11.42578125" style="1"/>
    <col min="8441" max="8441" width="15.42578125" style="1" customWidth="1"/>
    <col min="8442" max="8442" width="3.85546875" style="1" customWidth="1"/>
    <col min="8443" max="8443" width="49.85546875" style="1" customWidth="1"/>
    <col min="8444" max="8444" width="22.5703125" style="1" customWidth="1"/>
    <col min="8445" max="8445" width="23" style="1" customWidth="1"/>
    <col min="8446" max="8446" width="22.85546875" style="1" customWidth="1"/>
    <col min="8447" max="8447" width="23.42578125" style="1" customWidth="1"/>
    <col min="8448" max="8448" width="22" style="1" customWidth="1"/>
    <col min="8449" max="8696" width="11.42578125" style="1"/>
    <col min="8697" max="8697" width="15.42578125" style="1" customWidth="1"/>
    <col min="8698" max="8698" width="3.85546875" style="1" customWidth="1"/>
    <col min="8699" max="8699" width="49.85546875" style="1" customWidth="1"/>
    <col min="8700" max="8700" width="22.5703125" style="1" customWidth="1"/>
    <col min="8701" max="8701" width="23" style="1" customWidth="1"/>
    <col min="8702" max="8702" width="22.85546875" style="1" customWidth="1"/>
    <col min="8703" max="8703" width="23.42578125" style="1" customWidth="1"/>
    <col min="8704" max="8704" width="22" style="1" customWidth="1"/>
    <col min="8705" max="8952" width="11.42578125" style="1"/>
    <col min="8953" max="8953" width="15.42578125" style="1" customWidth="1"/>
    <col min="8954" max="8954" width="3.85546875" style="1" customWidth="1"/>
    <col min="8955" max="8955" width="49.85546875" style="1" customWidth="1"/>
    <col min="8956" max="8956" width="22.5703125" style="1" customWidth="1"/>
    <col min="8957" max="8957" width="23" style="1" customWidth="1"/>
    <col min="8958" max="8958" width="22.85546875" style="1" customWidth="1"/>
    <col min="8959" max="8959" width="23.42578125" style="1" customWidth="1"/>
    <col min="8960" max="8960" width="22" style="1" customWidth="1"/>
    <col min="8961" max="9208" width="11.42578125" style="1"/>
    <col min="9209" max="9209" width="15.42578125" style="1" customWidth="1"/>
    <col min="9210" max="9210" width="3.85546875" style="1" customWidth="1"/>
    <col min="9211" max="9211" width="49.85546875" style="1" customWidth="1"/>
    <col min="9212" max="9212" width="22.5703125" style="1" customWidth="1"/>
    <col min="9213" max="9213" width="23" style="1" customWidth="1"/>
    <col min="9214" max="9214" width="22.85546875" style="1" customWidth="1"/>
    <col min="9215" max="9215" width="23.42578125" style="1" customWidth="1"/>
    <col min="9216" max="9216" width="22" style="1" customWidth="1"/>
    <col min="9217" max="9464" width="11.42578125" style="1"/>
    <col min="9465" max="9465" width="15.42578125" style="1" customWidth="1"/>
    <col min="9466" max="9466" width="3.85546875" style="1" customWidth="1"/>
    <col min="9467" max="9467" width="49.85546875" style="1" customWidth="1"/>
    <col min="9468" max="9468" width="22.5703125" style="1" customWidth="1"/>
    <col min="9469" max="9469" width="23" style="1" customWidth="1"/>
    <col min="9470" max="9470" width="22.85546875" style="1" customWidth="1"/>
    <col min="9471" max="9471" width="23.42578125" style="1" customWidth="1"/>
    <col min="9472" max="9472" width="22" style="1" customWidth="1"/>
    <col min="9473" max="9720" width="11.42578125" style="1"/>
    <col min="9721" max="9721" width="15.42578125" style="1" customWidth="1"/>
    <col min="9722" max="9722" width="3.85546875" style="1" customWidth="1"/>
    <col min="9723" max="9723" width="49.85546875" style="1" customWidth="1"/>
    <col min="9724" max="9724" width="22.5703125" style="1" customWidth="1"/>
    <col min="9725" max="9725" width="23" style="1" customWidth="1"/>
    <col min="9726" max="9726" width="22.85546875" style="1" customWidth="1"/>
    <col min="9727" max="9727" width="23.42578125" style="1" customWidth="1"/>
    <col min="9728" max="9728" width="22" style="1" customWidth="1"/>
    <col min="9729" max="9976" width="11.42578125" style="1"/>
    <col min="9977" max="9977" width="15.42578125" style="1" customWidth="1"/>
    <col min="9978" max="9978" width="3.85546875" style="1" customWidth="1"/>
    <col min="9979" max="9979" width="49.85546875" style="1" customWidth="1"/>
    <col min="9980" max="9980" width="22.5703125" style="1" customWidth="1"/>
    <col min="9981" max="9981" width="23" style="1" customWidth="1"/>
    <col min="9982" max="9982" width="22.85546875" style="1" customWidth="1"/>
    <col min="9983" max="9983" width="23.42578125" style="1" customWidth="1"/>
    <col min="9984" max="9984" width="22" style="1" customWidth="1"/>
    <col min="9985" max="10232" width="11.42578125" style="1"/>
    <col min="10233" max="10233" width="15.42578125" style="1" customWidth="1"/>
    <col min="10234" max="10234" width="3.85546875" style="1" customWidth="1"/>
    <col min="10235" max="10235" width="49.85546875" style="1" customWidth="1"/>
    <col min="10236" max="10236" width="22.5703125" style="1" customWidth="1"/>
    <col min="10237" max="10237" width="23" style="1" customWidth="1"/>
    <col min="10238" max="10238" width="22.85546875" style="1" customWidth="1"/>
    <col min="10239" max="10239" width="23.42578125" style="1" customWidth="1"/>
    <col min="10240" max="10240" width="22" style="1" customWidth="1"/>
    <col min="10241" max="10488" width="11.42578125" style="1"/>
    <col min="10489" max="10489" width="15.42578125" style="1" customWidth="1"/>
    <col min="10490" max="10490" width="3.85546875" style="1" customWidth="1"/>
    <col min="10491" max="10491" width="49.85546875" style="1" customWidth="1"/>
    <col min="10492" max="10492" width="22.5703125" style="1" customWidth="1"/>
    <col min="10493" max="10493" width="23" style="1" customWidth="1"/>
    <col min="10494" max="10494" width="22.85546875" style="1" customWidth="1"/>
    <col min="10495" max="10495" width="23.42578125" style="1" customWidth="1"/>
    <col min="10496" max="10496" width="22" style="1" customWidth="1"/>
    <col min="10497" max="10744" width="11.42578125" style="1"/>
    <col min="10745" max="10745" width="15.42578125" style="1" customWidth="1"/>
    <col min="10746" max="10746" width="3.85546875" style="1" customWidth="1"/>
    <col min="10747" max="10747" width="49.85546875" style="1" customWidth="1"/>
    <col min="10748" max="10748" width="22.5703125" style="1" customWidth="1"/>
    <col min="10749" max="10749" width="23" style="1" customWidth="1"/>
    <col min="10750" max="10750" width="22.85546875" style="1" customWidth="1"/>
    <col min="10751" max="10751" width="23.42578125" style="1" customWidth="1"/>
    <col min="10752" max="10752" width="22" style="1" customWidth="1"/>
    <col min="10753" max="11000" width="11.42578125" style="1"/>
    <col min="11001" max="11001" width="15.42578125" style="1" customWidth="1"/>
    <col min="11002" max="11002" width="3.85546875" style="1" customWidth="1"/>
    <col min="11003" max="11003" width="49.85546875" style="1" customWidth="1"/>
    <col min="11004" max="11004" width="22.5703125" style="1" customWidth="1"/>
    <col min="11005" max="11005" width="23" style="1" customWidth="1"/>
    <col min="11006" max="11006" width="22.85546875" style="1" customWidth="1"/>
    <col min="11007" max="11007" width="23.42578125" style="1" customWidth="1"/>
    <col min="11008" max="11008" width="22" style="1" customWidth="1"/>
    <col min="11009" max="11256" width="11.42578125" style="1"/>
    <col min="11257" max="11257" width="15.42578125" style="1" customWidth="1"/>
    <col min="11258" max="11258" width="3.85546875" style="1" customWidth="1"/>
    <col min="11259" max="11259" width="49.85546875" style="1" customWidth="1"/>
    <col min="11260" max="11260" width="22.5703125" style="1" customWidth="1"/>
    <col min="11261" max="11261" width="23" style="1" customWidth="1"/>
    <col min="11262" max="11262" width="22.85546875" style="1" customWidth="1"/>
    <col min="11263" max="11263" width="23.42578125" style="1" customWidth="1"/>
    <col min="11264" max="11264" width="22" style="1" customWidth="1"/>
    <col min="11265" max="11512" width="11.42578125" style="1"/>
    <col min="11513" max="11513" width="15.42578125" style="1" customWidth="1"/>
    <col min="11514" max="11514" width="3.85546875" style="1" customWidth="1"/>
    <col min="11515" max="11515" width="49.85546875" style="1" customWidth="1"/>
    <col min="11516" max="11516" width="22.5703125" style="1" customWidth="1"/>
    <col min="11517" max="11517" width="23" style="1" customWidth="1"/>
    <col min="11518" max="11518" width="22.85546875" style="1" customWidth="1"/>
    <col min="11519" max="11519" width="23.42578125" style="1" customWidth="1"/>
    <col min="11520" max="11520" width="22" style="1" customWidth="1"/>
    <col min="11521" max="11768" width="11.42578125" style="1"/>
    <col min="11769" max="11769" width="15.42578125" style="1" customWidth="1"/>
    <col min="11770" max="11770" width="3.85546875" style="1" customWidth="1"/>
    <col min="11771" max="11771" width="49.85546875" style="1" customWidth="1"/>
    <col min="11772" max="11772" width="22.5703125" style="1" customWidth="1"/>
    <col min="11773" max="11773" width="23" style="1" customWidth="1"/>
    <col min="11774" max="11774" width="22.85546875" style="1" customWidth="1"/>
    <col min="11775" max="11775" width="23.42578125" style="1" customWidth="1"/>
    <col min="11776" max="11776" width="22" style="1" customWidth="1"/>
    <col min="11777" max="12024" width="11.42578125" style="1"/>
    <col min="12025" max="12025" width="15.42578125" style="1" customWidth="1"/>
    <col min="12026" max="12026" width="3.85546875" style="1" customWidth="1"/>
    <col min="12027" max="12027" width="49.85546875" style="1" customWidth="1"/>
    <col min="12028" max="12028" width="22.5703125" style="1" customWidth="1"/>
    <col min="12029" max="12029" width="23" style="1" customWidth="1"/>
    <col min="12030" max="12030" width="22.85546875" style="1" customWidth="1"/>
    <col min="12031" max="12031" width="23.42578125" style="1" customWidth="1"/>
    <col min="12032" max="12032" width="22" style="1" customWidth="1"/>
    <col min="12033" max="12280" width="11.42578125" style="1"/>
    <col min="12281" max="12281" width="15.42578125" style="1" customWidth="1"/>
    <col min="12282" max="12282" width="3.85546875" style="1" customWidth="1"/>
    <col min="12283" max="12283" width="49.85546875" style="1" customWidth="1"/>
    <col min="12284" max="12284" width="22.5703125" style="1" customWidth="1"/>
    <col min="12285" max="12285" width="23" style="1" customWidth="1"/>
    <col min="12286" max="12286" width="22.85546875" style="1" customWidth="1"/>
    <col min="12287" max="12287" width="23.42578125" style="1" customWidth="1"/>
    <col min="12288" max="12288" width="22" style="1" customWidth="1"/>
    <col min="12289" max="12536" width="11.42578125" style="1"/>
    <col min="12537" max="12537" width="15.42578125" style="1" customWidth="1"/>
    <col min="12538" max="12538" width="3.85546875" style="1" customWidth="1"/>
    <col min="12539" max="12539" width="49.85546875" style="1" customWidth="1"/>
    <col min="12540" max="12540" width="22.5703125" style="1" customWidth="1"/>
    <col min="12541" max="12541" width="23" style="1" customWidth="1"/>
    <col min="12542" max="12542" width="22.85546875" style="1" customWidth="1"/>
    <col min="12543" max="12543" width="23.42578125" style="1" customWidth="1"/>
    <col min="12544" max="12544" width="22" style="1" customWidth="1"/>
    <col min="12545" max="12792" width="11.42578125" style="1"/>
    <col min="12793" max="12793" width="15.42578125" style="1" customWidth="1"/>
    <col min="12794" max="12794" width="3.85546875" style="1" customWidth="1"/>
    <col min="12795" max="12795" width="49.85546875" style="1" customWidth="1"/>
    <col min="12796" max="12796" width="22.5703125" style="1" customWidth="1"/>
    <col min="12797" max="12797" width="23" style="1" customWidth="1"/>
    <col min="12798" max="12798" width="22.85546875" style="1" customWidth="1"/>
    <col min="12799" max="12799" width="23.42578125" style="1" customWidth="1"/>
    <col min="12800" max="12800" width="22" style="1" customWidth="1"/>
    <col min="12801" max="13048" width="11.42578125" style="1"/>
    <col min="13049" max="13049" width="15.42578125" style="1" customWidth="1"/>
    <col min="13050" max="13050" width="3.85546875" style="1" customWidth="1"/>
    <col min="13051" max="13051" width="49.85546875" style="1" customWidth="1"/>
    <col min="13052" max="13052" width="22.5703125" style="1" customWidth="1"/>
    <col min="13053" max="13053" width="23" style="1" customWidth="1"/>
    <col min="13054" max="13054" width="22.85546875" style="1" customWidth="1"/>
    <col min="13055" max="13055" width="23.42578125" style="1" customWidth="1"/>
    <col min="13056" max="13056" width="22" style="1" customWidth="1"/>
    <col min="13057" max="13304" width="11.42578125" style="1"/>
    <col min="13305" max="13305" width="15.42578125" style="1" customWidth="1"/>
    <col min="13306" max="13306" width="3.85546875" style="1" customWidth="1"/>
    <col min="13307" max="13307" width="49.85546875" style="1" customWidth="1"/>
    <col min="13308" max="13308" width="22.5703125" style="1" customWidth="1"/>
    <col min="13309" max="13309" width="23" style="1" customWidth="1"/>
    <col min="13310" max="13310" width="22.85546875" style="1" customWidth="1"/>
    <col min="13311" max="13311" width="23.42578125" style="1" customWidth="1"/>
    <col min="13312" max="13312" width="22" style="1" customWidth="1"/>
    <col min="13313" max="13560" width="11.42578125" style="1"/>
    <col min="13561" max="13561" width="15.42578125" style="1" customWidth="1"/>
    <col min="13562" max="13562" width="3.85546875" style="1" customWidth="1"/>
    <col min="13563" max="13563" width="49.85546875" style="1" customWidth="1"/>
    <col min="13564" max="13564" width="22.5703125" style="1" customWidth="1"/>
    <col min="13565" max="13565" width="23" style="1" customWidth="1"/>
    <col min="13566" max="13566" width="22.85546875" style="1" customWidth="1"/>
    <col min="13567" max="13567" width="23.42578125" style="1" customWidth="1"/>
    <col min="13568" max="13568" width="22" style="1" customWidth="1"/>
    <col min="13569" max="13816" width="11.42578125" style="1"/>
    <col min="13817" max="13817" width="15.42578125" style="1" customWidth="1"/>
    <col min="13818" max="13818" width="3.85546875" style="1" customWidth="1"/>
    <col min="13819" max="13819" width="49.85546875" style="1" customWidth="1"/>
    <col min="13820" max="13820" width="22.5703125" style="1" customWidth="1"/>
    <col min="13821" max="13821" width="23" style="1" customWidth="1"/>
    <col min="13822" max="13822" width="22.85546875" style="1" customWidth="1"/>
    <col min="13823" max="13823" width="23.42578125" style="1" customWidth="1"/>
    <col min="13824" max="13824" width="22" style="1" customWidth="1"/>
    <col min="13825" max="14072" width="11.42578125" style="1"/>
    <col min="14073" max="14073" width="15.42578125" style="1" customWidth="1"/>
    <col min="14074" max="14074" width="3.85546875" style="1" customWidth="1"/>
    <col min="14075" max="14075" width="49.85546875" style="1" customWidth="1"/>
    <col min="14076" max="14076" width="22.5703125" style="1" customWidth="1"/>
    <col min="14077" max="14077" width="23" style="1" customWidth="1"/>
    <col min="14078" max="14078" width="22.85546875" style="1" customWidth="1"/>
    <col min="14079" max="14079" width="23.42578125" style="1" customWidth="1"/>
    <col min="14080" max="14080" width="22" style="1" customWidth="1"/>
    <col min="14081" max="14328" width="11.42578125" style="1"/>
    <col min="14329" max="14329" width="15.42578125" style="1" customWidth="1"/>
    <col min="14330" max="14330" width="3.85546875" style="1" customWidth="1"/>
    <col min="14331" max="14331" width="49.85546875" style="1" customWidth="1"/>
    <col min="14332" max="14332" width="22.5703125" style="1" customWidth="1"/>
    <col min="14333" max="14333" width="23" style="1" customWidth="1"/>
    <col min="14334" max="14334" width="22.85546875" style="1" customWidth="1"/>
    <col min="14335" max="14335" width="23.42578125" style="1" customWidth="1"/>
    <col min="14336" max="14336" width="22" style="1" customWidth="1"/>
    <col min="14337" max="14584" width="11.42578125" style="1"/>
    <col min="14585" max="14585" width="15.42578125" style="1" customWidth="1"/>
    <col min="14586" max="14586" width="3.85546875" style="1" customWidth="1"/>
    <col min="14587" max="14587" width="49.85546875" style="1" customWidth="1"/>
    <col min="14588" max="14588" width="22.5703125" style="1" customWidth="1"/>
    <col min="14589" max="14589" width="23" style="1" customWidth="1"/>
    <col min="14590" max="14590" width="22.85546875" style="1" customWidth="1"/>
    <col min="14591" max="14591" width="23.42578125" style="1" customWidth="1"/>
    <col min="14592" max="14592" width="22" style="1" customWidth="1"/>
    <col min="14593" max="14840" width="11.42578125" style="1"/>
    <col min="14841" max="14841" width="15.42578125" style="1" customWidth="1"/>
    <col min="14842" max="14842" width="3.85546875" style="1" customWidth="1"/>
    <col min="14843" max="14843" width="49.85546875" style="1" customWidth="1"/>
    <col min="14844" max="14844" width="22.5703125" style="1" customWidth="1"/>
    <col min="14845" max="14845" width="23" style="1" customWidth="1"/>
    <col min="14846" max="14846" width="22.85546875" style="1" customWidth="1"/>
    <col min="14847" max="14847" width="23.42578125" style="1" customWidth="1"/>
    <col min="14848" max="14848" width="22" style="1" customWidth="1"/>
    <col min="14849" max="15096" width="11.42578125" style="1"/>
    <col min="15097" max="15097" width="15.42578125" style="1" customWidth="1"/>
    <col min="15098" max="15098" width="3.85546875" style="1" customWidth="1"/>
    <col min="15099" max="15099" width="49.85546875" style="1" customWidth="1"/>
    <col min="15100" max="15100" width="22.5703125" style="1" customWidth="1"/>
    <col min="15101" max="15101" width="23" style="1" customWidth="1"/>
    <col min="15102" max="15102" width="22.85546875" style="1" customWidth="1"/>
    <col min="15103" max="15103" width="23.42578125" style="1" customWidth="1"/>
    <col min="15104" max="15104" width="22" style="1" customWidth="1"/>
    <col min="15105" max="15352" width="11.42578125" style="1"/>
    <col min="15353" max="15353" width="15.42578125" style="1" customWidth="1"/>
    <col min="15354" max="15354" width="3.85546875" style="1" customWidth="1"/>
    <col min="15355" max="15355" width="49.85546875" style="1" customWidth="1"/>
    <col min="15356" max="15356" width="22.5703125" style="1" customWidth="1"/>
    <col min="15357" max="15357" width="23" style="1" customWidth="1"/>
    <col min="15358" max="15358" width="22.85546875" style="1" customWidth="1"/>
    <col min="15359" max="15359" width="23.42578125" style="1" customWidth="1"/>
    <col min="15360" max="15360" width="22" style="1" customWidth="1"/>
    <col min="15361" max="15608" width="11.42578125" style="1"/>
    <col min="15609" max="15609" width="15.42578125" style="1" customWidth="1"/>
    <col min="15610" max="15610" width="3.85546875" style="1" customWidth="1"/>
    <col min="15611" max="15611" width="49.85546875" style="1" customWidth="1"/>
    <col min="15612" max="15612" width="22.5703125" style="1" customWidth="1"/>
    <col min="15613" max="15613" width="23" style="1" customWidth="1"/>
    <col min="15614" max="15614" width="22.85546875" style="1" customWidth="1"/>
    <col min="15615" max="15615" width="23.42578125" style="1" customWidth="1"/>
    <col min="15616" max="15616" width="22" style="1" customWidth="1"/>
    <col min="15617" max="15864" width="11.42578125" style="1"/>
    <col min="15865" max="15865" width="15.42578125" style="1" customWidth="1"/>
    <col min="15866" max="15866" width="3.85546875" style="1" customWidth="1"/>
    <col min="15867" max="15867" width="49.85546875" style="1" customWidth="1"/>
    <col min="15868" max="15868" width="22.5703125" style="1" customWidth="1"/>
    <col min="15869" max="15869" width="23" style="1" customWidth="1"/>
    <col min="15870" max="15870" width="22.85546875" style="1" customWidth="1"/>
    <col min="15871" max="15871" width="23.42578125" style="1" customWidth="1"/>
    <col min="15872" max="15872" width="22" style="1" customWidth="1"/>
    <col min="15873" max="16120" width="11.42578125" style="1"/>
    <col min="16121" max="16121" width="15.42578125" style="1" customWidth="1"/>
    <col min="16122" max="16122" width="3.85546875" style="1" customWidth="1"/>
    <col min="16123" max="16123" width="49.85546875" style="1" customWidth="1"/>
    <col min="16124" max="16124" width="22.5703125" style="1" customWidth="1"/>
    <col min="16125" max="16125" width="23" style="1" customWidth="1"/>
    <col min="16126" max="16126" width="22.85546875" style="1" customWidth="1"/>
    <col min="16127" max="16127" width="23.42578125" style="1" customWidth="1"/>
    <col min="16128" max="16128" width="22" style="1" customWidth="1"/>
    <col min="16129" max="16384" width="11.42578125" style="1"/>
  </cols>
  <sheetData>
    <row r="1" spans="1:8" ht="15.75" thickBot="1" x14ac:dyDescent="0.3"/>
    <row r="2" spans="1:8" x14ac:dyDescent="0.25">
      <c r="A2" s="416" t="s">
        <v>1</v>
      </c>
      <c r="B2" s="417"/>
      <c r="C2" s="417"/>
      <c r="D2" s="417"/>
      <c r="E2" s="417"/>
      <c r="F2" s="417"/>
      <c r="G2" s="417"/>
      <c r="H2" s="418"/>
    </row>
    <row r="3" spans="1:8" ht="11.25" customHeight="1" x14ac:dyDescent="0.25">
      <c r="A3" s="419" t="s">
        <v>115</v>
      </c>
      <c r="B3" s="420"/>
      <c r="C3" s="420"/>
      <c r="D3" s="420"/>
      <c r="E3" s="420"/>
      <c r="F3" s="420"/>
      <c r="G3" s="420"/>
      <c r="H3" s="421"/>
    </row>
    <row r="4" spans="1:8" ht="0.75" customHeight="1" x14ac:dyDescent="0.25">
      <c r="A4" s="2"/>
      <c r="H4" s="5"/>
    </row>
    <row r="5" spans="1:8" ht="21.75" customHeight="1" x14ac:dyDescent="0.25">
      <c r="A5" s="6" t="s">
        <v>0</v>
      </c>
      <c r="H5" s="5"/>
    </row>
    <row r="6" spans="1:8" ht="16.5" hidden="1" customHeight="1" x14ac:dyDescent="0.25">
      <c r="A6" s="2"/>
      <c r="H6" s="7"/>
    </row>
    <row r="7" spans="1:8" ht="21.75" customHeight="1" thickBot="1" x14ac:dyDescent="0.3">
      <c r="A7" s="2" t="s">
        <v>116</v>
      </c>
      <c r="C7" s="57" t="s">
        <v>4</v>
      </c>
      <c r="E7" s="3" t="s">
        <v>117</v>
      </c>
      <c r="F7" s="3" t="s">
        <v>114</v>
      </c>
      <c r="G7" s="3" t="s">
        <v>118</v>
      </c>
      <c r="H7" s="5"/>
    </row>
    <row r="8" spans="1:8" ht="9.75" hidden="1" customHeight="1" thickBot="1" x14ac:dyDescent="0.3">
      <c r="A8" s="103"/>
      <c r="B8" s="62"/>
      <c r="C8" s="111"/>
      <c r="D8" s="63"/>
      <c r="E8" s="63"/>
      <c r="F8" s="63"/>
      <c r="G8" s="63"/>
      <c r="H8" s="65"/>
    </row>
    <row r="9" spans="1:8" ht="15.75" thickBot="1" x14ac:dyDescent="0.3">
      <c r="A9" s="112"/>
      <c r="B9" s="113"/>
      <c r="C9" s="114"/>
      <c r="D9" s="115"/>
      <c r="E9" s="115"/>
      <c r="F9" s="115"/>
      <c r="G9" s="115"/>
      <c r="H9" s="116"/>
    </row>
    <row r="10" spans="1:8" ht="39" customHeight="1" thickBot="1" x14ac:dyDescent="0.3">
      <c r="A10" s="43" t="s">
        <v>119</v>
      </c>
      <c r="B10" s="44"/>
      <c r="C10" s="44" t="s">
        <v>120</v>
      </c>
      <c r="D10" s="45" t="s">
        <v>121</v>
      </c>
      <c r="E10" s="45" t="s">
        <v>122</v>
      </c>
      <c r="F10" s="45" t="s">
        <v>123</v>
      </c>
      <c r="G10" s="45" t="s">
        <v>124</v>
      </c>
      <c r="H10" s="47" t="s">
        <v>125</v>
      </c>
    </row>
    <row r="11" spans="1:8" s="119" customFormat="1" ht="16.5" thickBot="1" x14ac:dyDescent="0.3">
      <c r="A11" s="239" t="s">
        <v>13</v>
      </c>
      <c r="B11" s="117"/>
      <c r="C11" s="118" t="s">
        <v>14</v>
      </c>
      <c r="D11" s="109">
        <f>+D12+D58+D117</f>
        <v>69284009651</v>
      </c>
      <c r="E11" s="109">
        <f>+E12+E58+E117</f>
        <v>54426100919</v>
      </c>
      <c r="F11" s="109">
        <f>+F12+F58+F117</f>
        <v>19136141214.010002</v>
      </c>
      <c r="G11" s="109">
        <f>+G12+G58+G117</f>
        <v>7445462599.0100002</v>
      </c>
      <c r="H11" s="110">
        <f>+H12+H58+H117</f>
        <v>6872183294.0100002</v>
      </c>
    </row>
    <row r="12" spans="1:8" ht="15.75" x14ac:dyDescent="0.25">
      <c r="A12" s="21">
        <v>1</v>
      </c>
      <c r="B12" s="22"/>
      <c r="C12" s="78" t="s">
        <v>15</v>
      </c>
      <c r="D12" s="120">
        <f>+D13</f>
        <v>51272894218</v>
      </c>
      <c r="E12" s="120">
        <f>+E13</f>
        <v>47104350375</v>
      </c>
      <c r="F12" s="120">
        <f>+F13</f>
        <v>12688121831</v>
      </c>
      <c r="G12" s="120">
        <f>+G13</f>
        <v>6451775378</v>
      </c>
      <c r="H12" s="121">
        <f>+H13</f>
        <v>5878496073</v>
      </c>
    </row>
    <row r="13" spans="1:8" ht="15.75" x14ac:dyDescent="0.25">
      <c r="A13" s="26">
        <v>10</v>
      </c>
      <c r="B13" s="27"/>
      <c r="C13" s="30" t="s">
        <v>15</v>
      </c>
      <c r="D13" s="122">
        <f>+D14+D34+D37</f>
        <v>51272894218</v>
      </c>
      <c r="E13" s="122">
        <f>+E14+E34+E37</f>
        <v>47104350375</v>
      </c>
      <c r="F13" s="122">
        <f>+F14+F34+F37</f>
        <v>12688121831</v>
      </c>
      <c r="G13" s="122">
        <f>+G14+G34+G37</f>
        <v>6451775378</v>
      </c>
      <c r="H13" s="123">
        <f>+H14+H34+H37</f>
        <v>5878496073</v>
      </c>
    </row>
    <row r="14" spans="1:8" ht="14.25" customHeight="1" x14ac:dyDescent="0.25">
      <c r="A14" s="26">
        <v>101</v>
      </c>
      <c r="B14" s="27"/>
      <c r="C14" s="30" t="s">
        <v>16</v>
      </c>
      <c r="D14" s="122">
        <f>+D15+D19+D22+D30+D33</f>
        <v>33249543984</v>
      </c>
      <c r="E14" s="122">
        <f>+E15+E19+E22+E30</f>
        <v>30613709905</v>
      </c>
      <c r="F14" s="122">
        <f>+F15+F19+F22+F30</f>
        <v>4294047075</v>
      </c>
      <c r="G14" s="122">
        <f>+G15+G19+G22+G30</f>
        <v>4294047075</v>
      </c>
      <c r="H14" s="123">
        <f>+H15+H19+H22+H30</f>
        <v>4294047075</v>
      </c>
    </row>
    <row r="15" spans="1:8" ht="15.75" x14ac:dyDescent="0.25">
      <c r="A15" s="26">
        <v>1011</v>
      </c>
      <c r="B15" s="27"/>
      <c r="C15" s="30" t="s">
        <v>126</v>
      </c>
      <c r="D15" s="122">
        <f>SUM(D16:D18)</f>
        <v>21385056936</v>
      </c>
      <c r="E15" s="122">
        <f>SUM(E16:E18)</f>
        <v>21385056936</v>
      </c>
      <c r="F15" s="122">
        <f>SUM(F16:F18)</f>
        <v>3476362074</v>
      </c>
      <c r="G15" s="122">
        <f>SUM(G16:G18)</f>
        <v>3476362074</v>
      </c>
      <c r="H15" s="123">
        <f>SUM(H16:H18)</f>
        <v>3476362074</v>
      </c>
    </row>
    <row r="16" spans="1:8" ht="15.75" x14ac:dyDescent="0.25">
      <c r="A16" s="26">
        <v>10111</v>
      </c>
      <c r="B16" s="27">
        <v>20</v>
      </c>
      <c r="C16" s="30" t="s">
        <v>18</v>
      </c>
      <c r="D16" s="122">
        <v>20072456140</v>
      </c>
      <c r="E16" s="122">
        <v>20072456140</v>
      </c>
      <c r="F16" s="122">
        <v>3402438769</v>
      </c>
      <c r="G16" s="122">
        <v>3402438769</v>
      </c>
      <c r="H16" s="123">
        <v>3402438769</v>
      </c>
    </row>
    <row r="17" spans="1:8" ht="15.75" x14ac:dyDescent="0.25">
      <c r="A17" s="26">
        <v>10112</v>
      </c>
      <c r="B17" s="27">
        <v>20</v>
      </c>
      <c r="C17" s="30" t="s">
        <v>19</v>
      </c>
      <c r="D17" s="122">
        <v>1120980658</v>
      </c>
      <c r="E17" s="122">
        <v>1120980658</v>
      </c>
      <c r="F17" s="122">
        <v>46812494</v>
      </c>
      <c r="G17" s="122">
        <v>46812494</v>
      </c>
      <c r="H17" s="123">
        <v>46812494</v>
      </c>
    </row>
    <row r="18" spans="1:8" ht="20.25" customHeight="1" x14ac:dyDescent="0.25">
      <c r="A18" s="26">
        <v>10114</v>
      </c>
      <c r="B18" s="27">
        <v>20</v>
      </c>
      <c r="C18" s="30" t="s">
        <v>20</v>
      </c>
      <c r="D18" s="122">
        <v>191620138</v>
      </c>
      <c r="E18" s="122">
        <v>191620138</v>
      </c>
      <c r="F18" s="122">
        <v>27110811</v>
      </c>
      <c r="G18" s="122">
        <v>27110811</v>
      </c>
      <c r="H18" s="123">
        <v>27110811</v>
      </c>
    </row>
    <row r="19" spans="1:8" ht="15.75" x14ac:dyDescent="0.25">
      <c r="A19" s="26">
        <v>1014</v>
      </c>
      <c r="B19" s="27"/>
      <c r="C19" s="30" t="s">
        <v>21</v>
      </c>
      <c r="D19" s="122">
        <f>SUM(D20:D21)</f>
        <v>4304408326</v>
      </c>
      <c r="E19" s="122">
        <f>SUM(E20:E21)</f>
        <v>4304408326</v>
      </c>
      <c r="F19" s="122">
        <f>SUM(F20:F21)</f>
        <v>593095791</v>
      </c>
      <c r="G19" s="122">
        <f>SUM(G20:G21)</f>
        <v>593095791</v>
      </c>
      <c r="H19" s="123">
        <f>SUM(H20:H21)</f>
        <v>593095791</v>
      </c>
    </row>
    <row r="20" spans="1:8" ht="15.75" x14ac:dyDescent="0.25">
      <c r="A20" s="26">
        <v>10141</v>
      </c>
      <c r="B20" s="27">
        <v>20</v>
      </c>
      <c r="C20" s="30" t="s">
        <v>22</v>
      </c>
      <c r="D20" s="122">
        <v>777355830</v>
      </c>
      <c r="E20" s="122">
        <v>777355830</v>
      </c>
      <c r="F20" s="122">
        <v>117401858</v>
      </c>
      <c r="G20" s="122">
        <v>117401858</v>
      </c>
      <c r="H20" s="123">
        <v>117401858</v>
      </c>
    </row>
    <row r="21" spans="1:8" ht="15.75" x14ac:dyDescent="0.25">
      <c r="A21" s="26">
        <v>10142</v>
      </c>
      <c r="B21" s="27">
        <v>20</v>
      </c>
      <c r="C21" s="30" t="s">
        <v>23</v>
      </c>
      <c r="D21" s="122">
        <v>3527052496</v>
      </c>
      <c r="E21" s="124">
        <v>3527052496</v>
      </c>
      <c r="F21" s="122">
        <v>475693933</v>
      </c>
      <c r="G21" s="122">
        <v>475693933</v>
      </c>
      <c r="H21" s="123">
        <v>475693933</v>
      </c>
    </row>
    <row r="22" spans="1:8" ht="15.75" customHeight="1" x14ac:dyDescent="0.25">
      <c r="A22" s="26">
        <v>1015</v>
      </c>
      <c r="B22" s="27"/>
      <c r="C22" s="30" t="s">
        <v>24</v>
      </c>
      <c r="D22" s="122">
        <f>SUM(D23:D29)</f>
        <v>4721278363</v>
      </c>
      <c r="E22" s="122">
        <f>SUM(E23:E29)</f>
        <v>4721278363</v>
      </c>
      <c r="F22" s="122">
        <f>SUM(F23:F29)</f>
        <v>165198292</v>
      </c>
      <c r="G22" s="122">
        <f>SUM(G23:G29)</f>
        <v>165198292</v>
      </c>
      <c r="H22" s="123">
        <f>SUM(H23:H29)</f>
        <v>165198292</v>
      </c>
    </row>
    <row r="23" spans="1:8" ht="15.75" x14ac:dyDescent="0.25">
      <c r="A23" s="26">
        <v>10152</v>
      </c>
      <c r="B23" s="27">
        <v>20</v>
      </c>
      <c r="C23" s="30" t="s">
        <v>25</v>
      </c>
      <c r="D23" s="122">
        <v>731342122</v>
      </c>
      <c r="E23" s="122">
        <v>731342122</v>
      </c>
      <c r="F23" s="122">
        <v>82612435</v>
      </c>
      <c r="G23" s="122">
        <v>82612435</v>
      </c>
      <c r="H23" s="123">
        <v>82612435</v>
      </c>
    </row>
    <row r="24" spans="1:8" ht="15.75" x14ac:dyDescent="0.25">
      <c r="A24" s="26">
        <v>10155</v>
      </c>
      <c r="B24" s="27">
        <v>20</v>
      </c>
      <c r="C24" s="30" t="s">
        <v>26</v>
      </c>
      <c r="D24" s="122">
        <v>152324729</v>
      </c>
      <c r="E24" s="122">
        <v>152324729</v>
      </c>
      <c r="F24" s="122">
        <v>7913704</v>
      </c>
      <c r="G24" s="122">
        <v>7913704</v>
      </c>
      <c r="H24" s="123">
        <v>7913704</v>
      </c>
    </row>
    <row r="25" spans="1:8" ht="15.75" x14ac:dyDescent="0.25">
      <c r="A25" s="26">
        <v>101512</v>
      </c>
      <c r="B25" s="27">
        <v>20</v>
      </c>
      <c r="C25" s="30" t="s">
        <v>127</v>
      </c>
      <c r="D25" s="122">
        <v>2100000</v>
      </c>
      <c r="E25" s="122">
        <v>2100000</v>
      </c>
      <c r="F25" s="122">
        <v>282472</v>
      </c>
      <c r="G25" s="122">
        <v>282472</v>
      </c>
      <c r="H25" s="123">
        <v>282472</v>
      </c>
    </row>
    <row r="26" spans="1:8" ht="15.75" x14ac:dyDescent="0.25">
      <c r="A26" s="26">
        <v>101514</v>
      </c>
      <c r="B26" s="27">
        <v>20</v>
      </c>
      <c r="C26" s="30" t="s">
        <v>128</v>
      </c>
      <c r="D26" s="124">
        <v>972895274</v>
      </c>
      <c r="E26" s="124">
        <v>972895274</v>
      </c>
      <c r="F26" s="124">
        <v>2422819</v>
      </c>
      <c r="G26" s="124">
        <v>2422819</v>
      </c>
      <c r="H26" s="125">
        <v>2422819</v>
      </c>
    </row>
    <row r="27" spans="1:8" ht="15.75" x14ac:dyDescent="0.25">
      <c r="A27" s="26">
        <v>101515</v>
      </c>
      <c r="B27" s="27">
        <v>20</v>
      </c>
      <c r="C27" s="30" t="s">
        <v>28</v>
      </c>
      <c r="D27" s="122">
        <v>1012389369</v>
      </c>
      <c r="E27" s="122">
        <v>1012389369</v>
      </c>
      <c r="F27" s="122">
        <v>70958876</v>
      </c>
      <c r="G27" s="122">
        <v>70958876</v>
      </c>
      <c r="H27" s="123">
        <v>70958876</v>
      </c>
    </row>
    <row r="28" spans="1:8" ht="15.75" x14ac:dyDescent="0.25">
      <c r="A28" s="26">
        <v>101516</v>
      </c>
      <c r="B28" s="27">
        <v>20</v>
      </c>
      <c r="C28" s="30" t="s">
        <v>29</v>
      </c>
      <c r="D28" s="122">
        <v>1782247417</v>
      </c>
      <c r="E28" s="122">
        <v>1782247417</v>
      </c>
      <c r="F28" s="122">
        <v>1007986</v>
      </c>
      <c r="G28" s="122">
        <v>1007986</v>
      </c>
      <c r="H28" s="123">
        <v>1007986</v>
      </c>
    </row>
    <row r="29" spans="1:8" ht="15.75" x14ac:dyDescent="0.25">
      <c r="A29" s="26">
        <v>101592</v>
      </c>
      <c r="B29" s="27">
        <v>20</v>
      </c>
      <c r="C29" s="30" t="s">
        <v>129</v>
      </c>
      <c r="D29" s="122">
        <v>67979452</v>
      </c>
      <c r="E29" s="122">
        <v>67979452</v>
      </c>
      <c r="F29" s="122">
        <v>0</v>
      </c>
      <c r="G29" s="122">
        <v>0</v>
      </c>
      <c r="H29" s="123">
        <v>0</v>
      </c>
    </row>
    <row r="30" spans="1:8" ht="31.5" x14ac:dyDescent="0.25">
      <c r="A30" s="26">
        <v>1019</v>
      </c>
      <c r="B30" s="27"/>
      <c r="C30" s="30" t="s">
        <v>31</v>
      </c>
      <c r="D30" s="122">
        <f>+D31+D32</f>
        <v>202966280</v>
      </c>
      <c r="E30" s="122">
        <f>+E31+E32</f>
        <v>202966280</v>
      </c>
      <c r="F30" s="122">
        <f>+F31+F32</f>
        <v>59390918</v>
      </c>
      <c r="G30" s="122">
        <f>+G31+G32</f>
        <v>59390918</v>
      </c>
      <c r="H30" s="123">
        <f>+H31+H32</f>
        <v>59390918</v>
      </c>
    </row>
    <row r="31" spans="1:8" ht="15.75" x14ac:dyDescent="0.25">
      <c r="A31" s="26">
        <v>10191</v>
      </c>
      <c r="B31" s="27">
        <v>20</v>
      </c>
      <c r="C31" s="30" t="s">
        <v>32</v>
      </c>
      <c r="D31" s="122">
        <v>100182861</v>
      </c>
      <c r="E31" s="122">
        <v>100182861</v>
      </c>
      <c r="F31" s="122">
        <v>11648356</v>
      </c>
      <c r="G31" s="122">
        <v>11648356</v>
      </c>
      <c r="H31" s="123">
        <v>11648356</v>
      </c>
    </row>
    <row r="32" spans="1:8" ht="15.75" x14ac:dyDescent="0.25">
      <c r="A32" s="26">
        <v>10193</v>
      </c>
      <c r="B32" s="27">
        <v>20</v>
      </c>
      <c r="C32" s="30" t="s">
        <v>33</v>
      </c>
      <c r="D32" s="122">
        <v>102783419</v>
      </c>
      <c r="E32" s="122">
        <v>102783419</v>
      </c>
      <c r="F32" s="122">
        <v>47742562</v>
      </c>
      <c r="G32" s="122">
        <v>47742562</v>
      </c>
      <c r="H32" s="123">
        <v>47742562</v>
      </c>
    </row>
    <row r="33" spans="1:8" ht="30.75" customHeight="1" x14ac:dyDescent="0.25">
      <c r="A33" s="26">
        <v>10110</v>
      </c>
      <c r="B33" s="27">
        <v>20</v>
      </c>
      <c r="C33" s="30" t="s">
        <v>130</v>
      </c>
      <c r="D33" s="126">
        <v>2635834079</v>
      </c>
      <c r="E33" s="122">
        <v>0</v>
      </c>
      <c r="F33" s="122">
        <v>0</v>
      </c>
      <c r="G33" s="122">
        <v>0</v>
      </c>
      <c r="H33" s="123">
        <v>0</v>
      </c>
    </row>
    <row r="34" spans="1:8" ht="15.75" x14ac:dyDescent="0.25">
      <c r="A34" s="26">
        <v>102</v>
      </c>
      <c r="B34" s="27"/>
      <c r="C34" s="30" t="s">
        <v>34</v>
      </c>
      <c r="D34" s="124">
        <f>SUM(D35:D36)</f>
        <v>8911457434</v>
      </c>
      <c r="E34" s="124">
        <f>SUM(E35:E36)</f>
        <v>7378747670</v>
      </c>
      <c r="F34" s="124">
        <f>SUM(F35:F36)</f>
        <v>6940518560</v>
      </c>
      <c r="G34" s="124">
        <f>SUM(G35:G36)</f>
        <v>704172107</v>
      </c>
      <c r="H34" s="125">
        <f>SUM(H35:H36)</f>
        <v>704172107</v>
      </c>
    </row>
    <row r="35" spans="1:8" ht="15.75" x14ac:dyDescent="0.25">
      <c r="A35" s="26">
        <v>10212</v>
      </c>
      <c r="B35" s="27">
        <v>20</v>
      </c>
      <c r="C35" s="30" t="s">
        <v>35</v>
      </c>
      <c r="D35" s="122">
        <v>590000000</v>
      </c>
      <c r="E35" s="122">
        <v>518469874</v>
      </c>
      <c r="F35" s="122">
        <v>299273102</v>
      </c>
      <c r="G35" s="122">
        <v>3091034</v>
      </c>
      <c r="H35" s="123">
        <v>3091034</v>
      </c>
    </row>
    <row r="36" spans="1:8" ht="15.75" x14ac:dyDescent="0.25">
      <c r="A36" s="26">
        <v>10214</v>
      </c>
      <c r="B36" s="27">
        <v>20</v>
      </c>
      <c r="C36" s="30" t="s">
        <v>36</v>
      </c>
      <c r="D36" s="122">
        <v>8321457434</v>
      </c>
      <c r="E36" s="122">
        <v>6860277796</v>
      </c>
      <c r="F36" s="122">
        <v>6641245458</v>
      </c>
      <c r="G36" s="122">
        <v>701081073</v>
      </c>
      <c r="H36" s="123">
        <v>701081073</v>
      </c>
    </row>
    <row r="37" spans="1:8" ht="31.5" customHeight="1" x14ac:dyDescent="0.25">
      <c r="A37" s="26">
        <v>105</v>
      </c>
      <c r="B37" s="27"/>
      <c r="C37" s="30" t="s">
        <v>131</v>
      </c>
      <c r="D37" s="122">
        <f>+D38+D42+D46+D47</f>
        <v>9111892800</v>
      </c>
      <c r="E37" s="122">
        <f>+E38+E42+E46+E47</f>
        <v>9111892800</v>
      </c>
      <c r="F37" s="122">
        <f>+F38+F42+F46+F47</f>
        <v>1453556196</v>
      </c>
      <c r="G37" s="122">
        <f>+G38+G42+G46+G47</f>
        <v>1453556196</v>
      </c>
      <c r="H37" s="123">
        <f>+H38+H42+H46+H47</f>
        <v>880276891</v>
      </c>
    </row>
    <row r="38" spans="1:8" ht="15.75" x14ac:dyDescent="0.25">
      <c r="A38" s="26">
        <v>1051</v>
      </c>
      <c r="B38" s="27"/>
      <c r="C38" s="30" t="s">
        <v>38</v>
      </c>
      <c r="D38" s="122">
        <f>SUM(D39:D41)</f>
        <v>4924245681</v>
      </c>
      <c r="E38" s="122">
        <f>SUM(E39:E41)</f>
        <v>4924245681</v>
      </c>
      <c r="F38" s="122">
        <f>SUM(F39:F41)</f>
        <v>740867529</v>
      </c>
      <c r="G38" s="122">
        <f>SUM(G39:G41)</f>
        <v>740867529</v>
      </c>
      <c r="H38" s="123">
        <f>SUM(H39:H41)</f>
        <v>366666596</v>
      </c>
    </row>
    <row r="39" spans="1:8" ht="15.75" x14ac:dyDescent="0.25">
      <c r="A39" s="26">
        <v>10511</v>
      </c>
      <c r="B39" s="27">
        <v>20</v>
      </c>
      <c r="C39" s="30" t="s">
        <v>39</v>
      </c>
      <c r="D39" s="122">
        <v>1044978140</v>
      </c>
      <c r="E39" s="122">
        <v>1044978140</v>
      </c>
      <c r="F39" s="122">
        <v>147818000</v>
      </c>
      <c r="G39" s="122">
        <v>147818000</v>
      </c>
      <c r="H39" s="123">
        <v>70294000</v>
      </c>
    </row>
    <row r="40" spans="1:8" ht="31.5" x14ac:dyDescent="0.25">
      <c r="A40" s="26">
        <v>10513</v>
      </c>
      <c r="B40" s="27">
        <v>20</v>
      </c>
      <c r="C40" s="30" t="s">
        <v>132</v>
      </c>
      <c r="D40" s="122">
        <v>1750775142</v>
      </c>
      <c r="E40" s="122">
        <v>1750775142</v>
      </c>
      <c r="F40" s="122">
        <v>270787204</v>
      </c>
      <c r="G40" s="122">
        <v>270787204</v>
      </c>
      <c r="H40" s="123">
        <v>135938136</v>
      </c>
    </row>
    <row r="41" spans="1:8" ht="15.75" x14ac:dyDescent="0.25">
      <c r="A41" s="26">
        <v>10514</v>
      </c>
      <c r="B41" s="27">
        <v>20</v>
      </c>
      <c r="C41" s="30" t="s">
        <v>41</v>
      </c>
      <c r="D41" s="122">
        <v>2128492399</v>
      </c>
      <c r="E41" s="122">
        <v>2128492399</v>
      </c>
      <c r="F41" s="122">
        <v>322262325</v>
      </c>
      <c r="G41" s="122">
        <v>322262325</v>
      </c>
      <c r="H41" s="123">
        <v>160434460</v>
      </c>
    </row>
    <row r="42" spans="1:8" ht="15.75" x14ac:dyDescent="0.25">
      <c r="A42" s="26">
        <v>1052</v>
      </c>
      <c r="B42" s="27"/>
      <c r="C42" s="30" t="s">
        <v>133</v>
      </c>
      <c r="D42" s="122">
        <f>+D43+D44+D45</f>
        <v>2862507970</v>
      </c>
      <c r="E42" s="122">
        <f>+E43+E44+E45</f>
        <v>2862507970</v>
      </c>
      <c r="F42" s="122">
        <f>+F43+F44+F45</f>
        <v>527916157</v>
      </c>
      <c r="G42" s="122">
        <f>+G43+G44+G45</f>
        <v>527916157</v>
      </c>
      <c r="H42" s="123">
        <f>+H43+H44+H45</f>
        <v>425742485</v>
      </c>
    </row>
    <row r="43" spans="1:8" ht="15.75" x14ac:dyDescent="0.25">
      <c r="A43" s="26">
        <v>10522</v>
      </c>
      <c r="B43" s="27">
        <v>20</v>
      </c>
      <c r="C43" s="30" t="s">
        <v>43</v>
      </c>
      <c r="D43" s="122">
        <v>1532106631</v>
      </c>
      <c r="E43" s="122">
        <v>1532106631</v>
      </c>
      <c r="F43" s="122">
        <v>327320105</v>
      </c>
      <c r="G43" s="122">
        <v>327320105</v>
      </c>
      <c r="H43" s="123">
        <v>327320105</v>
      </c>
    </row>
    <row r="44" spans="1:8" ht="31.5" x14ac:dyDescent="0.25">
      <c r="A44" s="26">
        <v>10523</v>
      </c>
      <c r="B44" s="27">
        <v>20</v>
      </c>
      <c r="C44" s="30" t="s">
        <v>44</v>
      </c>
      <c r="D44" s="122">
        <v>1197417320</v>
      </c>
      <c r="E44" s="122">
        <v>1197417320</v>
      </c>
      <c r="F44" s="122">
        <v>181767336</v>
      </c>
      <c r="G44" s="122">
        <v>181767336</v>
      </c>
      <c r="H44" s="123">
        <v>89377236</v>
      </c>
    </row>
    <row r="45" spans="1:8" ht="47.25" x14ac:dyDescent="0.25">
      <c r="A45" s="26">
        <v>10527</v>
      </c>
      <c r="B45" s="27">
        <v>20</v>
      </c>
      <c r="C45" s="30" t="s">
        <v>134</v>
      </c>
      <c r="D45" s="122">
        <v>132984019</v>
      </c>
      <c r="E45" s="122">
        <v>132984019</v>
      </c>
      <c r="F45" s="122">
        <v>18828716</v>
      </c>
      <c r="G45" s="122">
        <v>18828716</v>
      </c>
      <c r="H45" s="123">
        <v>9045144</v>
      </c>
    </row>
    <row r="46" spans="1:8" ht="15.75" x14ac:dyDescent="0.25">
      <c r="A46" s="26">
        <v>1056</v>
      </c>
      <c r="B46" s="27">
        <v>20</v>
      </c>
      <c r="C46" s="30" t="s">
        <v>46</v>
      </c>
      <c r="D46" s="122">
        <v>792189259</v>
      </c>
      <c r="E46" s="122">
        <v>792189259</v>
      </c>
      <c r="F46" s="122">
        <v>110861970</v>
      </c>
      <c r="G46" s="122">
        <v>110861970</v>
      </c>
      <c r="H46" s="123">
        <v>52719870</v>
      </c>
    </row>
    <row r="47" spans="1:8" ht="16.5" thickBot="1" x14ac:dyDescent="0.3">
      <c r="A47" s="32">
        <v>1057</v>
      </c>
      <c r="B47" s="33">
        <v>20</v>
      </c>
      <c r="C47" s="73" t="s">
        <v>47</v>
      </c>
      <c r="D47" s="127">
        <v>532949890</v>
      </c>
      <c r="E47" s="127">
        <v>532949890</v>
      </c>
      <c r="F47" s="127">
        <v>73910540</v>
      </c>
      <c r="G47" s="127">
        <v>73910540</v>
      </c>
      <c r="H47" s="128">
        <v>35147940</v>
      </c>
    </row>
    <row r="48" spans="1:8" ht="6" customHeight="1" thickBot="1" x14ac:dyDescent="0.3">
      <c r="A48" s="38"/>
      <c r="B48" s="39"/>
      <c r="C48" s="75"/>
      <c r="D48" s="129"/>
      <c r="E48" s="129"/>
      <c r="F48" s="42"/>
      <c r="G48" s="129"/>
      <c r="H48" s="130"/>
    </row>
    <row r="49" spans="1:8" x14ac:dyDescent="0.25">
      <c r="A49" s="416" t="s">
        <v>1</v>
      </c>
      <c r="B49" s="417"/>
      <c r="C49" s="417"/>
      <c r="D49" s="417"/>
      <c r="E49" s="417"/>
      <c r="F49" s="417"/>
      <c r="G49" s="417"/>
      <c r="H49" s="418"/>
    </row>
    <row r="50" spans="1:8" x14ac:dyDescent="0.25">
      <c r="A50" s="419" t="s">
        <v>115</v>
      </c>
      <c r="B50" s="420"/>
      <c r="C50" s="420"/>
      <c r="D50" s="420"/>
      <c r="E50" s="420"/>
      <c r="F50" s="420"/>
      <c r="G50" s="420"/>
      <c r="H50" s="421"/>
    </row>
    <row r="51" spans="1:8" hidden="1" x14ac:dyDescent="0.25">
      <c r="A51" s="2"/>
      <c r="H51" s="5"/>
    </row>
    <row r="52" spans="1:8" x14ac:dyDescent="0.25">
      <c r="A52" s="6" t="s">
        <v>0</v>
      </c>
      <c r="D52" s="131"/>
      <c r="H52" s="5"/>
    </row>
    <row r="53" spans="1:8" ht="1.5" customHeight="1" x14ac:dyDescent="0.25">
      <c r="A53" s="2"/>
      <c r="H53" s="7"/>
    </row>
    <row r="54" spans="1:8" ht="21" customHeight="1" thickBot="1" x14ac:dyDescent="0.3">
      <c r="A54" s="2" t="s">
        <v>116</v>
      </c>
      <c r="C54" s="57" t="s">
        <v>4</v>
      </c>
      <c r="E54" s="3" t="str">
        <f>E7</f>
        <v>MES:</v>
      </c>
      <c r="F54" s="3" t="str">
        <f>F7</f>
        <v>FEBRERO</v>
      </c>
      <c r="G54" s="3" t="str">
        <f>G7</f>
        <v xml:space="preserve">                                VIGENCIA FISCAL:      2017</v>
      </c>
      <c r="H54" s="5"/>
    </row>
    <row r="55" spans="1:8" ht="6.75" hidden="1" customHeight="1" x14ac:dyDescent="0.25">
      <c r="A55" s="2"/>
      <c r="H55" s="5"/>
    </row>
    <row r="56" spans="1:8" ht="15.75" thickBot="1" x14ac:dyDescent="0.3">
      <c r="A56" s="112"/>
      <c r="B56" s="113"/>
      <c r="C56" s="114"/>
      <c r="D56" s="115"/>
      <c r="E56" s="115"/>
      <c r="F56" s="115"/>
      <c r="G56" s="115"/>
      <c r="H56" s="116"/>
    </row>
    <row r="57" spans="1:8" ht="33.75" customHeight="1" thickBot="1" x14ac:dyDescent="0.3">
      <c r="A57" s="43" t="s">
        <v>119</v>
      </c>
      <c r="B57" s="44"/>
      <c r="C57" s="44" t="s">
        <v>120</v>
      </c>
      <c r="D57" s="45" t="s">
        <v>121</v>
      </c>
      <c r="E57" s="45" t="s">
        <v>122</v>
      </c>
      <c r="F57" s="45" t="s">
        <v>123</v>
      </c>
      <c r="G57" s="45" t="s">
        <v>124</v>
      </c>
      <c r="H57" s="47" t="s">
        <v>125</v>
      </c>
    </row>
    <row r="58" spans="1:8" ht="31.5" customHeight="1" x14ac:dyDescent="0.25">
      <c r="A58" s="21">
        <v>2</v>
      </c>
      <c r="B58" s="22"/>
      <c r="C58" s="78" t="s">
        <v>48</v>
      </c>
      <c r="D58" s="120">
        <f>+D59</f>
        <v>8304006708</v>
      </c>
      <c r="E58" s="120">
        <f>+E59</f>
        <v>7321750544</v>
      </c>
      <c r="F58" s="120">
        <f>+F59</f>
        <v>6448019383.0100002</v>
      </c>
      <c r="G58" s="120">
        <f>+G59</f>
        <v>993687221.00999999</v>
      </c>
      <c r="H58" s="121">
        <f>+H59</f>
        <v>993687221.00999999</v>
      </c>
    </row>
    <row r="59" spans="1:8" ht="15.75" x14ac:dyDescent="0.25">
      <c r="A59" s="26">
        <v>20</v>
      </c>
      <c r="B59" s="27"/>
      <c r="C59" s="30" t="s">
        <v>48</v>
      </c>
      <c r="D59" s="122">
        <f>+D65+D60</f>
        <v>8304006708</v>
      </c>
      <c r="E59" s="122">
        <f>+E65+E60</f>
        <v>7321750544</v>
      </c>
      <c r="F59" s="122">
        <f>+F65+F60</f>
        <v>6448019383.0100002</v>
      </c>
      <c r="G59" s="122">
        <f>+G65+G60</f>
        <v>993687221.00999999</v>
      </c>
      <c r="H59" s="123">
        <f>+H65+H60</f>
        <v>993687221.00999999</v>
      </c>
    </row>
    <row r="60" spans="1:8" ht="20.25" customHeight="1" x14ac:dyDescent="0.25">
      <c r="A60" s="26">
        <v>203</v>
      </c>
      <c r="B60" s="27"/>
      <c r="C60" s="30" t="s">
        <v>135</v>
      </c>
      <c r="D60" s="122">
        <f>+D61</f>
        <v>18400000</v>
      </c>
      <c r="E60" s="122">
        <f>+E61</f>
        <v>0</v>
      </c>
      <c r="F60" s="122">
        <f>+F61</f>
        <v>0</v>
      </c>
      <c r="G60" s="122">
        <f>+G61</f>
        <v>0</v>
      </c>
      <c r="H60" s="123">
        <f>+H61</f>
        <v>0</v>
      </c>
    </row>
    <row r="61" spans="1:8" ht="15.75" x14ac:dyDescent="0.25">
      <c r="A61" s="26">
        <v>20350</v>
      </c>
      <c r="B61" s="27"/>
      <c r="C61" s="30" t="s">
        <v>136</v>
      </c>
      <c r="D61" s="122">
        <f>+D62+D63+D64</f>
        <v>18400000</v>
      </c>
      <c r="E61" s="122">
        <f>+E62+E63+E64</f>
        <v>0</v>
      </c>
      <c r="F61" s="122">
        <f>+F62+F63+F64</f>
        <v>0</v>
      </c>
      <c r="G61" s="122">
        <f>+G62+G63+G64</f>
        <v>0</v>
      </c>
      <c r="H61" s="123">
        <f>+H62+H63+H64</f>
        <v>0</v>
      </c>
    </row>
    <row r="62" spans="1:8" ht="21" customHeight="1" x14ac:dyDescent="0.25">
      <c r="A62" s="26">
        <v>203502</v>
      </c>
      <c r="B62" s="27">
        <v>20</v>
      </c>
      <c r="C62" s="30" t="s">
        <v>137</v>
      </c>
      <c r="D62" s="122">
        <v>3000000</v>
      </c>
      <c r="E62" s="122">
        <v>0</v>
      </c>
      <c r="F62" s="122">
        <v>0</v>
      </c>
      <c r="G62" s="122">
        <v>0</v>
      </c>
      <c r="H62" s="123">
        <v>0</v>
      </c>
    </row>
    <row r="63" spans="1:8" ht="21" customHeight="1" x14ac:dyDescent="0.25">
      <c r="A63" s="26">
        <v>203503</v>
      </c>
      <c r="B63" s="27">
        <v>20</v>
      </c>
      <c r="C63" s="30" t="s">
        <v>138</v>
      </c>
      <c r="D63" s="122">
        <v>5000000</v>
      </c>
      <c r="E63" s="122">
        <v>0</v>
      </c>
      <c r="F63" s="122">
        <v>0</v>
      </c>
      <c r="G63" s="122">
        <v>0</v>
      </c>
      <c r="H63" s="123">
        <v>0</v>
      </c>
    </row>
    <row r="64" spans="1:8" ht="21" customHeight="1" x14ac:dyDescent="0.25">
      <c r="A64" s="26">
        <v>2035090</v>
      </c>
      <c r="B64" s="27">
        <v>20</v>
      </c>
      <c r="C64" s="30" t="s">
        <v>139</v>
      </c>
      <c r="D64" s="122">
        <v>10400000</v>
      </c>
      <c r="E64" s="122">
        <v>0</v>
      </c>
      <c r="F64" s="122">
        <v>0</v>
      </c>
      <c r="G64" s="122">
        <v>0</v>
      </c>
      <c r="H64" s="123">
        <v>0</v>
      </c>
    </row>
    <row r="65" spans="1:8" ht="21.75" customHeight="1" x14ac:dyDescent="0.25">
      <c r="A65" s="26">
        <v>204</v>
      </c>
      <c r="B65" s="27"/>
      <c r="C65" s="30" t="s">
        <v>49</v>
      </c>
      <c r="D65" s="122">
        <f>+D69+D66+D75+D91+D94+D96+D101+D105+D110+D111+D115+D107</f>
        <v>8285606708</v>
      </c>
      <c r="E65" s="122">
        <f>+E69+E66+E75+E91+E94+E96+E101+E105+E110+E111+E115+E107</f>
        <v>7321750544</v>
      </c>
      <c r="F65" s="122">
        <f>+F69+F66+F75+F91+F94+F96+F101+F105+F110+F111+F115+F107</f>
        <v>6448019383.0100002</v>
      </c>
      <c r="G65" s="122">
        <f>+G69+G66+G75+G91+G94+G96+G101+G105+G110+G111+G115+G107</f>
        <v>993687221.00999999</v>
      </c>
      <c r="H65" s="123">
        <f>+H69+H66+H75+H91+H94+H96+H101+H105+H110+H111+H115+H107</f>
        <v>993687221.00999999</v>
      </c>
    </row>
    <row r="66" spans="1:8" ht="22.5" customHeight="1" x14ac:dyDescent="0.25">
      <c r="A66" s="26">
        <v>2041</v>
      </c>
      <c r="B66" s="27"/>
      <c r="C66" s="30" t="s">
        <v>140</v>
      </c>
      <c r="D66" s="122">
        <f>SUM(D67:D68)</f>
        <v>9000000</v>
      </c>
      <c r="E66" s="122">
        <f>SUM(E67:E68)</f>
        <v>1609739</v>
      </c>
      <c r="F66" s="122">
        <f>SUM(F67:F68)</f>
        <v>1557710</v>
      </c>
      <c r="G66" s="122">
        <f>SUM(G67:G68)</f>
        <v>1557710</v>
      </c>
      <c r="H66" s="123">
        <f>SUM(H67:H68)</f>
        <v>1557710</v>
      </c>
    </row>
    <row r="67" spans="1:8" ht="24.75" customHeight="1" x14ac:dyDescent="0.25">
      <c r="A67" s="26">
        <v>20418</v>
      </c>
      <c r="B67" s="27">
        <v>20</v>
      </c>
      <c r="C67" s="30" t="s">
        <v>141</v>
      </c>
      <c r="D67" s="122">
        <v>6000000</v>
      </c>
      <c r="E67" s="122">
        <v>1557789</v>
      </c>
      <c r="F67" s="122">
        <v>1557710</v>
      </c>
      <c r="G67" s="122">
        <v>1557710</v>
      </c>
      <c r="H67" s="123">
        <v>1557710</v>
      </c>
    </row>
    <row r="68" spans="1:8" ht="25.5" customHeight="1" x14ac:dyDescent="0.25">
      <c r="A68" s="26">
        <v>204125</v>
      </c>
      <c r="B68" s="27">
        <v>20</v>
      </c>
      <c r="C68" s="30" t="s">
        <v>142</v>
      </c>
      <c r="D68" s="122">
        <v>3000000</v>
      </c>
      <c r="E68" s="122">
        <v>51950</v>
      </c>
      <c r="F68" s="122">
        <v>0</v>
      </c>
      <c r="G68" s="122">
        <v>0</v>
      </c>
      <c r="H68" s="123">
        <v>0</v>
      </c>
    </row>
    <row r="69" spans="1:8" ht="31.5" customHeight="1" x14ac:dyDescent="0.25">
      <c r="A69" s="26">
        <v>2044</v>
      </c>
      <c r="B69" s="27"/>
      <c r="C69" s="30" t="s">
        <v>50</v>
      </c>
      <c r="D69" s="122">
        <f>SUM(D70:D74)</f>
        <v>130000000</v>
      </c>
      <c r="E69" s="122">
        <f>SUM(E70:E74)</f>
        <v>2800915</v>
      </c>
      <c r="F69" s="122">
        <f>SUM(F70:F74)</f>
        <v>2800000</v>
      </c>
      <c r="G69" s="122">
        <f>SUM(G70:G74)</f>
        <v>2800000</v>
      </c>
      <c r="H69" s="123">
        <f>SUM(H70:H74)</f>
        <v>2800000</v>
      </c>
    </row>
    <row r="70" spans="1:8" ht="31.5" customHeight="1" x14ac:dyDescent="0.25">
      <c r="A70" s="26">
        <v>20441</v>
      </c>
      <c r="B70" s="27">
        <v>20</v>
      </c>
      <c r="C70" s="30" t="s">
        <v>51</v>
      </c>
      <c r="D70" s="122">
        <v>60000000</v>
      </c>
      <c r="E70" s="122">
        <v>900625</v>
      </c>
      <c r="F70" s="122">
        <v>900000</v>
      </c>
      <c r="G70" s="122">
        <v>900000</v>
      </c>
      <c r="H70" s="123">
        <v>900000</v>
      </c>
    </row>
    <row r="71" spans="1:8" ht="31.5" customHeight="1" x14ac:dyDescent="0.25">
      <c r="A71" s="26">
        <v>204413</v>
      </c>
      <c r="B71" s="27">
        <v>20</v>
      </c>
      <c r="C71" s="30" t="s">
        <v>143</v>
      </c>
      <c r="D71" s="122">
        <v>2000000</v>
      </c>
      <c r="E71" s="122">
        <v>300000</v>
      </c>
      <c r="F71" s="122">
        <v>300000</v>
      </c>
      <c r="G71" s="122">
        <v>300000</v>
      </c>
      <c r="H71" s="123">
        <v>300000</v>
      </c>
    </row>
    <row r="72" spans="1:8" ht="31.5" customHeight="1" x14ac:dyDescent="0.25">
      <c r="A72" s="26">
        <v>204415</v>
      </c>
      <c r="B72" s="27">
        <v>20</v>
      </c>
      <c r="C72" s="30" t="s">
        <v>144</v>
      </c>
      <c r="D72" s="122">
        <v>60000000</v>
      </c>
      <c r="E72" s="122">
        <v>500156</v>
      </c>
      <c r="F72" s="122">
        <v>500000</v>
      </c>
      <c r="G72" s="122">
        <v>500000</v>
      </c>
      <c r="H72" s="123">
        <v>500000</v>
      </c>
    </row>
    <row r="73" spans="1:8" ht="31.5" customHeight="1" x14ac:dyDescent="0.25">
      <c r="A73" s="26">
        <v>204418</v>
      </c>
      <c r="B73" s="27">
        <v>20</v>
      </c>
      <c r="C73" s="30" t="s">
        <v>145</v>
      </c>
      <c r="D73" s="122">
        <v>6000000</v>
      </c>
      <c r="E73" s="122">
        <v>600134</v>
      </c>
      <c r="F73" s="122">
        <v>600000</v>
      </c>
      <c r="G73" s="122">
        <v>600000</v>
      </c>
      <c r="H73" s="123">
        <v>600000</v>
      </c>
    </row>
    <row r="74" spans="1:8" ht="31.5" customHeight="1" x14ac:dyDescent="0.25">
      <c r="A74" s="26">
        <v>204423</v>
      </c>
      <c r="B74" s="27">
        <v>20</v>
      </c>
      <c r="C74" s="30" t="s">
        <v>146</v>
      </c>
      <c r="D74" s="122">
        <v>2000000</v>
      </c>
      <c r="E74" s="122">
        <v>500000</v>
      </c>
      <c r="F74" s="122">
        <v>500000</v>
      </c>
      <c r="G74" s="122">
        <v>500000</v>
      </c>
      <c r="H74" s="123">
        <v>500000</v>
      </c>
    </row>
    <row r="75" spans="1:8" ht="31.5" customHeight="1" x14ac:dyDescent="0.25">
      <c r="A75" s="26">
        <v>2045</v>
      </c>
      <c r="B75" s="27"/>
      <c r="C75" s="30" t="s">
        <v>52</v>
      </c>
      <c r="D75" s="122">
        <f>SUM(D76:D81)</f>
        <v>690000000</v>
      </c>
      <c r="E75" s="122">
        <f>SUM(E76:E81)</f>
        <v>519947434</v>
      </c>
      <c r="F75" s="122">
        <f>SUM(F76:F81)</f>
        <v>499891950</v>
      </c>
      <c r="G75" s="122">
        <f>SUM(G76:G81)</f>
        <v>45241412</v>
      </c>
      <c r="H75" s="123">
        <f>SUM(H76:H81)</f>
        <v>45241412</v>
      </c>
    </row>
    <row r="76" spans="1:8" ht="31.5" customHeight="1" x14ac:dyDescent="0.25">
      <c r="A76" s="26">
        <v>20451</v>
      </c>
      <c r="B76" s="27">
        <v>20</v>
      </c>
      <c r="C76" s="30" t="s">
        <v>53</v>
      </c>
      <c r="D76" s="122">
        <v>30000000</v>
      </c>
      <c r="E76" s="122">
        <v>20020032</v>
      </c>
      <c r="F76" s="122">
        <v>20000000</v>
      </c>
      <c r="G76" s="122">
        <v>0</v>
      </c>
      <c r="H76" s="123">
        <v>0</v>
      </c>
    </row>
    <row r="77" spans="1:8" ht="31.5" customHeight="1" x14ac:dyDescent="0.25">
      <c r="A77" s="26">
        <v>20452</v>
      </c>
      <c r="B77" s="27">
        <v>20</v>
      </c>
      <c r="C77" s="30" t="s">
        <v>147</v>
      </c>
      <c r="D77" s="122">
        <v>30000000</v>
      </c>
      <c r="E77" s="122">
        <v>20024046</v>
      </c>
      <c r="F77" s="122">
        <v>20000000</v>
      </c>
      <c r="G77" s="122">
        <v>0</v>
      </c>
      <c r="H77" s="123">
        <v>0</v>
      </c>
    </row>
    <row r="78" spans="1:8" ht="31.5" customHeight="1" x14ac:dyDescent="0.25">
      <c r="A78" s="26">
        <v>20456</v>
      </c>
      <c r="B78" s="27">
        <v>20</v>
      </c>
      <c r="C78" s="30" t="s">
        <v>148</v>
      </c>
      <c r="D78" s="122">
        <v>60000000</v>
      </c>
      <c r="E78" s="122">
        <v>60000000</v>
      </c>
      <c r="F78" s="122">
        <v>60000000</v>
      </c>
      <c r="G78" s="122">
        <v>0</v>
      </c>
      <c r="H78" s="123">
        <v>0</v>
      </c>
    </row>
    <row r="79" spans="1:8" ht="31.5" customHeight="1" x14ac:dyDescent="0.25">
      <c r="A79" s="26">
        <v>20458</v>
      </c>
      <c r="B79" s="27">
        <v>20</v>
      </c>
      <c r="C79" s="30" t="s">
        <v>149</v>
      </c>
      <c r="D79" s="122">
        <v>170000000</v>
      </c>
      <c r="E79" s="122">
        <v>36099440</v>
      </c>
      <c r="F79" s="122">
        <v>36097730</v>
      </c>
      <c r="G79" s="122">
        <v>13664509</v>
      </c>
      <c r="H79" s="123">
        <v>13664509</v>
      </c>
    </row>
    <row r="80" spans="1:8" ht="31.5" customHeight="1" x14ac:dyDescent="0.25">
      <c r="A80" s="26">
        <v>204510</v>
      </c>
      <c r="B80" s="27">
        <v>20</v>
      </c>
      <c r="C80" s="30" t="s">
        <v>56</v>
      </c>
      <c r="D80" s="122">
        <v>380000000</v>
      </c>
      <c r="E80" s="122">
        <v>363803916</v>
      </c>
      <c r="F80" s="122">
        <v>363794220</v>
      </c>
      <c r="G80" s="122">
        <v>31576903</v>
      </c>
      <c r="H80" s="123">
        <v>31576903</v>
      </c>
    </row>
    <row r="81" spans="1:8" ht="31.5" customHeight="1" thickBot="1" x14ac:dyDescent="0.3">
      <c r="A81" s="32">
        <v>204513</v>
      </c>
      <c r="B81" s="33">
        <v>20</v>
      </c>
      <c r="C81" s="73" t="s">
        <v>150</v>
      </c>
      <c r="D81" s="127">
        <v>20000000</v>
      </c>
      <c r="E81" s="127">
        <v>20000000</v>
      </c>
      <c r="F81" s="127">
        <v>0</v>
      </c>
      <c r="G81" s="127">
        <v>0</v>
      </c>
      <c r="H81" s="128">
        <v>0</v>
      </c>
    </row>
    <row r="82" spans="1:8" ht="16.5" thickBot="1" x14ac:dyDescent="0.3">
      <c r="A82" s="38"/>
      <c r="B82" s="39"/>
      <c r="C82" s="75"/>
      <c r="D82" s="129"/>
      <c r="E82" s="129"/>
      <c r="F82" s="129"/>
      <c r="G82" s="129"/>
      <c r="H82" s="129"/>
    </row>
    <row r="83" spans="1:8" x14ac:dyDescent="0.25">
      <c r="A83" s="416" t="s">
        <v>1</v>
      </c>
      <c r="B83" s="417"/>
      <c r="C83" s="417"/>
      <c r="D83" s="417"/>
      <c r="E83" s="417"/>
      <c r="F83" s="417"/>
      <c r="G83" s="417"/>
      <c r="H83" s="418"/>
    </row>
    <row r="84" spans="1:8" x14ac:dyDescent="0.25">
      <c r="A84" s="419" t="s">
        <v>115</v>
      </c>
      <c r="B84" s="420"/>
      <c r="C84" s="420"/>
      <c r="D84" s="420"/>
      <c r="E84" s="420"/>
      <c r="F84" s="420"/>
      <c r="G84" s="420"/>
      <c r="H84" s="421"/>
    </row>
    <row r="85" spans="1:8" x14ac:dyDescent="0.25">
      <c r="A85" s="6" t="s">
        <v>0</v>
      </c>
      <c r="H85" s="5"/>
    </row>
    <row r="86" spans="1:8" ht="3.75" customHeight="1" x14ac:dyDescent="0.25">
      <c r="A86" s="2"/>
      <c r="H86" s="7"/>
    </row>
    <row r="87" spans="1:8" ht="15.75" thickBot="1" x14ac:dyDescent="0.3">
      <c r="A87" s="2" t="s">
        <v>116</v>
      </c>
      <c r="C87" s="57" t="s">
        <v>4</v>
      </c>
      <c r="E87" s="3" t="str">
        <f>E54</f>
        <v>MES:</v>
      </c>
      <c r="F87" s="3" t="str">
        <f>F7</f>
        <v>FEBRERO</v>
      </c>
      <c r="G87" s="3" t="str">
        <f>G54</f>
        <v xml:space="preserve">                                VIGENCIA FISCAL:      2017</v>
      </c>
      <c r="H87" s="5"/>
    </row>
    <row r="88" spans="1:8" ht="6.75" hidden="1" customHeight="1" x14ac:dyDescent="0.25">
      <c r="A88" s="2"/>
      <c r="H88" s="5"/>
    </row>
    <row r="89" spans="1:8" ht="15.75" thickBot="1" x14ac:dyDescent="0.3">
      <c r="A89" s="112"/>
      <c r="B89" s="113"/>
      <c r="C89" s="114"/>
      <c r="D89" s="115"/>
      <c r="E89" s="115"/>
      <c r="F89" s="115"/>
      <c r="G89" s="115"/>
      <c r="H89" s="116"/>
    </row>
    <row r="90" spans="1:8" ht="36" customHeight="1" thickBot="1" x14ac:dyDescent="0.3">
      <c r="A90" s="43" t="s">
        <v>119</v>
      </c>
      <c r="B90" s="44"/>
      <c r="C90" s="44" t="s">
        <v>120</v>
      </c>
      <c r="D90" s="45" t="s">
        <v>121</v>
      </c>
      <c r="E90" s="45" t="s">
        <v>122</v>
      </c>
      <c r="F90" s="45" t="s">
        <v>123</v>
      </c>
      <c r="G90" s="45" t="s">
        <v>124</v>
      </c>
      <c r="H90" s="47" t="s">
        <v>125</v>
      </c>
    </row>
    <row r="91" spans="1:8" ht="18.75" customHeight="1" x14ac:dyDescent="0.25">
      <c r="A91" s="21">
        <v>2046</v>
      </c>
      <c r="B91" s="22"/>
      <c r="C91" s="78" t="s">
        <v>58</v>
      </c>
      <c r="D91" s="120">
        <f>+D92+D93</f>
        <v>96000000</v>
      </c>
      <c r="E91" s="120">
        <f>+E92+E93</f>
        <v>31757027</v>
      </c>
      <c r="F91" s="120">
        <f>+F92+F93</f>
        <v>31688385</v>
      </c>
      <c r="G91" s="120">
        <f>+G92+G93</f>
        <v>100000</v>
      </c>
      <c r="H91" s="121">
        <f>+H92+H93</f>
        <v>100000</v>
      </c>
    </row>
    <row r="92" spans="1:8" ht="18.75" customHeight="1" x14ac:dyDescent="0.25">
      <c r="A92" s="26">
        <v>20465</v>
      </c>
      <c r="B92" s="27">
        <v>20</v>
      </c>
      <c r="C92" s="30" t="s">
        <v>60</v>
      </c>
      <c r="D92" s="122">
        <v>95000000</v>
      </c>
      <c r="E92" s="122">
        <v>31657008</v>
      </c>
      <c r="F92" s="122">
        <v>31588385</v>
      </c>
      <c r="G92" s="122">
        <v>0</v>
      </c>
      <c r="H92" s="123">
        <v>0</v>
      </c>
    </row>
    <row r="93" spans="1:8" ht="18.75" customHeight="1" x14ac:dyDescent="0.25">
      <c r="A93" s="26">
        <v>20467</v>
      </c>
      <c r="B93" s="27">
        <v>20</v>
      </c>
      <c r="C93" s="30" t="s">
        <v>151</v>
      </c>
      <c r="D93" s="122">
        <v>1000000</v>
      </c>
      <c r="E93" s="122">
        <v>100019</v>
      </c>
      <c r="F93" s="122">
        <v>100000</v>
      </c>
      <c r="G93" s="122">
        <v>100000</v>
      </c>
      <c r="H93" s="123">
        <v>100000</v>
      </c>
    </row>
    <row r="94" spans="1:8" ht="18.75" customHeight="1" x14ac:dyDescent="0.25">
      <c r="A94" s="26">
        <v>2047</v>
      </c>
      <c r="B94" s="27"/>
      <c r="C94" s="30" t="s">
        <v>61</v>
      </c>
      <c r="D94" s="122">
        <f>+D95</f>
        <v>75599980</v>
      </c>
      <c r="E94" s="122">
        <f>+E95</f>
        <v>43662237</v>
      </c>
      <c r="F94" s="122">
        <f>+F95</f>
        <v>43599980</v>
      </c>
      <c r="G94" s="122">
        <f>+G95</f>
        <v>3000000</v>
      </c>
      <c r="H94" s="123">
        <f>+H95</f>
        <v>3000000</v>
      </c>
    </row>
    <row r="95" spans="1:8" ht="18.75" customHeight="1" x14ac:dyDescent="0.25">
      <c r="A95" s="26">
        <v>20476</v>
      </c>
      <c r="B95" s="27">
        <v>20</v>
      </c>
      <c r="C95" s="30" t="s">
        <v>62</v>
      </c>
      <c r="D95" s="122">
        <v>75599980</v>
      </c>
      <c r="E95" s="122">
        <v>43662237</v>
      </c>
      <c r="F95" s="122">
        <v>43599980</v>
      </c>
      <c r="G95" s="122">
        <v>3000000</v>
      </c>
      <c r="H95" s="123">
        <v>3000000</v>
      </c>
    </row>
    <row r="96" spans="1:8" ht="18.75" customHeight="1" x14ac:dyDescent="0.25">
      <c r="A96" s="26">
        <v>2048</v>
      </c>
      <c r="B96" s="27"/>
      <c r="C96" s="30" t="s">
        <v>63</v>
      </c>
      <c r="D96" s="122">
        <f>SUM(D97:D100)</f>
        <v>291000000</v>
      </c>
      <c r="E96" s="122">
        <f>SUM(E97:E100)</f>
        <v>230835768</v>
      </c>
      <c r="F96" s="122">
        <f>SUM(F97:F100)</f>
        <v>36339686.010000005</v>
      </c>
      <c r="G96" s="122">
        <f>SUM(G97:G100)</f>
        <v>23503918.010000002</v>
      </c>
      <c r="H96" s="123">
        <f>SUM(H97:H100)</f>
        <v>23503918.010000002</v>
      </c>
    </row>
    <row r="97" spans="1:8" ht="18.75" customHeight="1" x14ac:dyDescent="0.25">
      <c r="A97" s="26">
        <v>20481</v>
      </c>
      <c r="B97" s="27">
        <v>20</v>
      </c>
      <c r="C97" s="30" t="s">
        <v>152</v>
      </c>
      <c r="D97" s="122">
        <v>5000000</v>
      </c>
      <c r="E97" s="122">
        <v>2000000</v>
      </c>
      <c r="F97" s="122">
        <v>0</v>
      </c>
      <c r="G97" s="122">
        <v>0</v>
      </c>
      <c r="H97" s="123">
        <v>0</v>
      </c>
    </row>
    <row r="98" spans="1:8" ht="18.75" customHeight="1" x14ac:dyDescent="0.25">
      <c r="A98" s="26">
        <v>20482</v>
      </c>
      <c r="B98" s="27">
        <v>20</v>
      </c>
      <c r="C98" s="30" t="s">
        <v>153</v>
      </c>
      <c r="D98" s="122">
        <v>200000000</v>
      </c>
      <c r="E98" s="122">
        <v>200000000</v>
      </c>
      <c r="F98" s="122">
        <v>22665930</v>
      </c>
      <c r="G98" s="122">
        <v>22665930</v>
      </c>
      <c r="H98" s="123">
        <v>22665930</v>
      </c>
    </row>
    <row r="99" spans="1:8" ht="18.75" customHeight="1" x14ac:dyDescent="0.25">
      <c r="A99" s="26">
        <v>20485</v>
      </c>
      <c r="B99" s="27">
        <v>20</v>
      </c>
      <c r="C99" s="30" t="s">
        <v>154</v>
      </c>
      <c r="D99" s="122">
        <v>16000000</v>
      </c>
      <c r="E99" s="122">
        <v>16000000</v>
      </c>
      <c r="F99" s="122">
        <v>837988.01</v>
      </c>
      <c r="G99" s="122">
        <v>837988.01</v>
      </c>
      <c r="H99" s="123">
        <v>837988.01</v>
      </c>
    </row>
    <row r="100" spans="1:8" ht="18.75" customHeight="1" x14ac:dyDescent="0.25">
      <c r="A100" s="26">
        <v>20486</v>
      </c>
      <c r="B100" s="27">
        <v>20</v>
      </c>
      <c r="C100" s="30" t="s">
        <v>64</v>
      </c>
      <c r="D100" s="122">
        <v>70000000</v>
      </c>
      <c r="E100" s="122">
        <v>12835768</v>
      </c>
      <c r="F100" s="122">
        <v>12835768</v>
      </c>
      <c r="G100" s="122">
        <v>0</v>
      </c>
      <c r="H100" s="123">
        <v>0</v>
      </c>
    </row>
    <row r="101" spans="1:8" ht="18.75" customHeight="1" x14ac:dyDescent="0.25">
      <c r="A101" s="26">
        <v>2049</v>
      </c>
      <c r="B101" s="27"/>
      <c r="C101" s="30" t="s">
        <v>65</v>
      </c>
      <c r="D101" s="122">
        <f>SUM(D102:D104)</f>
        <v>596881728</v>
      </c>
      <c r="E101" s="122">
        <f>SUM(E102:E104)</f>
        <v>537797479</v>
      </c>
      <c r="F101" s="122">
        <f>SUM(F102:F104)</f>
        <v>537797479</v>
      </c>
      <c r="G101" s="122">
        <f>SUM(G102:G104)</f>
        <v>0</v>
      </c>
      <c r="H101" s="123">
        <f>SUM(H102:H104)</f>
        <v>0</v>
      </c>
    </row>
    <row r="102" spans="1:8" ht="18.75" customHeight="1" x14ac:dyDescent="0.25">
      <c r="A102" s="26">
        <v>20495</v>
      </c>
      <c r="B102" s="27">
        <v>20</v>
      </c>
      <c r="C102" s="30" t="s">
        <v>155</v>
      </c>
      <c r="D102" s="122">
        <v>56234082</v>
      </c>
      <c r="E102" s="122">
        <v>56234082</v>
      </c>
      <c r="F102" s="122">
        <v>56234082</v>
      </c>
      <c r="G102" s="122">
        <v>0</v>
      </c>
      <c r="H102" s="123">
        <v>0</v>
      </c>
    </row>
    <row r="103" spans="1:8" ht="18.75" customHeight="1" x14ac:dyDescent="0.25">
      <c r="A103" s="26">
        <v>204911</v>
      </c>
      <c r="B103" s="27">
        <v>20</v>
      </c>
      <c r="C103" s="30" t="s">
        <v>156</v>
      </c>
      <c r="D103" s="122">
        <v>60230763</v>
      </c>
      <c r="E103" s="122">
        <v>60230763</v>
      </c>
      <c r="F103" s="122">
        <v>60230763</v>
      </c>
      <c r="G103" s="122">
        <v>0</v>
      </c>
      <c r="H103" s="123">
        <v>0</v>
      </c>
    </row>
    <row r="104" spans="1:8" ht="18.75" customHeight="1" x14ac:dyDescent="0.25">
      <c r="A104" s="26">
        <v>204913</v>
      </c>
      <c r="B104" s="27">
        <v>20</v>
      </c>
      <c r="C104" s="30" t="s">
        <v>157</v>
      </c>
      <c r="D104" s="122">
        <v>480416883</v>
      </c>
      <c r="E104" s="122">
        <v>421332634</v>
      </c>
      <c r="F104" s="122">
        <v>421332634</v>
      </c>
      <c r="G104" s="122">
        <v>0</v>
      </c>
      <c r="H104" s="123">
        <v>0</v>
      </c>
    </row>
    <row r="105" spans="1:8" ht="18.75" customHeight="1" x14ac:dyDescent="0.25">
      <c r="A105" s="26">
        <v>20410</v>
      </c>
      <c r="B105" s="27"/>
      <c r="C105" s="30" t="s">
        <v>158</v>
      </c>
      <c r="D105" s="122">
        <f>+D106</f>
        <v>5135125000</v>
      </c>
      <c r="E105" s="122">
        <f>+E106</f>
        <v>5120125000</v>
      </c>
      <c r="F105" s="122">
        <f>+F106</f>
        <v>5120125000</v>
      </c>
      <c r="G105" s="122">
        <f>+G106</f>
        <v>867934602</v>
      </c>
      <c r="H105" s="123">
        <f>+H106</f>
        <v>867934602</v>
      </c>
    </row>
    <row r="106" spans="1:8" ht="18.75" customHeight="1" x14ac:dyDescent="0.25">
      <c r="A106" s="26">
        <v>204102</v>
      </c>
      <c r="B106" s="27">
        <v>20</v>
      </c>
      <c r="C106" s="30" t="s">
        <v>159</v>
      </c>
      <c r="D106" s="122">
        <v>5135125000</v>
      </c>
      <c r="E106" s="122">
        <v>5120125000</v>
      </c>
      <c r="F106" s="122">
        <v>5120125000</v>
      </c>
      <c r="G106" s="122">
        <v>867934602</v>
      </c>
      <c r="H106" s="123">
        <v>867934602</v>
      </c>
    </row>
    <row r="107" spans="1:8" ht="18.75" customHeight="1" x14ac:dyDescent="0.25">
      <c r="A107" s="26">
        <v>20411</v>
      </c>
      <c r="B107" s="27"/>
      <c r="C107" s="30" t="s">
        <v>160</v>
      </c>
      <c r="D107" s="122">
        <f>+D108+D109</f>
        <v>60000000</v>
      </c>
      <c r="E107" s="122">
        <f>+E108+E109</f>
        <v>5000657</v>
      </c>
      <c r="F107" s="122">
        <f>+F108+F109</f>
        <v>5000000</v>
      </c>
      <c r="G107" s="122">
        <f>+G108+G109</f>
        <v>5000000</v>
      </c>
      <c r="H107" s="123">
        <f>+H108+H109</f>
        <v>5000000</v>
      </c>
    </row>
    <row r="108" spans="1:8" ht="18.75" customHeight="1" x14ac:dyDescent="0.25">
      <c r="A108" s="26">
        <v>204111</v>
      </c>
      <c r="B108" s="27">
        <v>20</v>
      </c>
      <c r="C108" s="30" t="s">
        <v>161</v>
      </c>
      <c r="D108" s="122">
        <v>30000000</v>
      </c>
      <c r="E108" s="122">
        <v>657</v>
      </c>
      <c r="F108" s="122">
        <v>0</v>
      </c>
      <c r="G108" s="122">
        <v>0</v>
      </c>
      <c r="H108" s="123">
        <v>0</v>
      </c>
    </row>
    <row r="109" spans="1:8" ht="18.75" customHeight="1" x14ac:dyDescent="0.25">
      <c r="A109" s="26">
        <v>204112</v>
      </c>
      <c r="B109" s="27">
        <v>20</v>
      </c>
      <c r="C109" s="30" t="s">
        <v>162</v>
      </c>
      <c r="D109" s="122">
        <v>30000000</v>
      </c>
      <c r="E109" s="122">
        <v>5000000</v>
      </c>
      <c r="F109" s="122">
        <v>5000000</v>
      </c>
      <c r="G109" s="122">
        <v>5000000</v>
      </c>
      <c r="H109" s="123">
        <v>5000000</v>
      </c>
    </row>
    <row r="110" spans="1:8" ht="18.75" customHeight="1" x14ac:dyDescent="0.25">
      <c r="A110" s="26">
        <v>20414</v>
      </c>
      <c r="B110" s="27">
        <v>20</v>
      </c>
      <c r="C110" s="30" t="s">
        <v>67</v>
      </c>
      <c r="D110" s="122">
        <v>5000000</v>
      </c>
      <c r="E110" s="122">
        <v>5000000</v>
      </c>
      <c r="F110" s="122">
        <v>0</v>
      </c>
      <c r="G110" s="122">
        <v>0</v>
      </c>
      <c r="H110" s="123">
        <v>0</v>
      </c>
    </row>
    <row r="111" spans="1:8" ht="18.75" customHeight="1" x14ac:dyDescent="0.25">
      <c r="A111" s="26">
        <v>20421</v>
      </c>
      <c r="B111" s="27"/>
      <c r="C111" s="30" t="s">
        <v>163</v>
      </c>
      <c r="D111" s="122">
        <f>SUM(D112:D114)</f>
        <v>300000000</v>
      </c>
      <c r="E111" s="122">
        <f>SUM(E112:E114)</f>
        <v>300000000</v>
      </c>
      <c r="F111" s="122">
        <f>SUM(F112:F114)</f>
        <v>0</v>
      </c>
      <c r="G111" s="122">
        <f>SUM(G112:G114)</f>
        <v>0</v>
      </c>
      <c r="H111" s="123">
        <f>SUM(H112:H114)</f>
        <v>0</v>
      </c>
    </row>
    <row r="112" spans="1:8" ht="18.75" customHeight="1" x14ac:dyDescent="0.25">
      <c r="A112" s="26">
        <v>204213</v>
      </c>
      <c r="B112" s="27">
        <v>20</v>
      </c>
      <c r="C112" s="30" t="s">
        <v>164</v>
      </c>
      <c r="D112" s="122">
        <v>20000000</v>
      </c>
      <c r="E112" s="122">
        <v>20000000</v>
      </c>
      <c r="F112" s="122">
        <v>0</v>
      </c>
      <c r="G112" s="122">
        <v>0</v>
      </c>
      <c r="H112" s="123">
        <v>0</v>
      </c>
    </row>
    <row r="113" spans="1:8" ht="18.75" customHeight="1" x14ac:dyDescent="0.25">
      <c r="A113" s="26">
        <v>204214</v>
      </c>
      <c r="B113" s="27">
        <v>20</v>
      </c>
      <c r="C113" s="30" t="s">
        <v>69</v>
      </c>
      <c r="D113" s="122">
        <v>200000000</v>
      </c>
      <c r="E113" s="122">
        <v>200000000</v>
      </c>
      <c r="F113" s="122">
        <v>0</v>
      </c>
      <c r="G113" s="122">
        <v>0</v>
      </c>
      <c r="H113" s="123">
        <v>0</v>
      </c>
    </row>
    <row r="114" spans="1:8" ht="18.75" customHeight="1" x14ac:dyDescent="0.25">
      <c r="A114" s="26">
        <v>204215</v>
      </c>
      <c r="B114" s="27">
        <v>20</v>
      </c>
      <c r="C114" s="30" t="s">
        <v>165</v>
      </c>
      <c r="D114" s="122">
        <v>80000000</v>
      </c>
      <c r="E114" s="122">
        <v>80000000</v>
      </c>
      <c r="F114" s="122">
        <v>0</v>
      </c>
      <c r="G114" s="122">
        <v>0</v>
      </c>
      <c r="H114" s="123">
        <v>0</v>
      </c>
    </row>
    <row r="115" spans="1:8" ht="18.75" customHeight="1" x14ac:dyDescent="0.25">
      <c r="A115" s="26">
        <v>20441</v>
      </c>
      <c r="B115" s="27"/>
      <c r="C115" s="30" t="s">
        <v>70</v>
      </c>
      <c r="D115" s="122">
        <f>+D116</f>
        <v>897000000</v>
      </c>
      <c r="E115" s="122">
        <f>+E116</f>
        <v>523214288</v>
      </c>
      <c r="F115" s="122">
        <f>+F116</f>
        <v>169219193</v>
      </c>
      <c r="G115" s="122">
        <f>+G116</f>
        <v>44549579</v>
      </c>
      <c r="H115" s="123">
        <f>+H116</f>
        <v>44549579</v>
      </c>
    </row>
    <row r="116" spans="1:8" ht="18.75" customHeight="1" x14ac:dyDescent="0.25">
      <c r="A116" s="26">
        <v>2044113</v>
      </c>
      <c r="B116" s="27">
        <v>20</v>
      </c>
      <c r="C116" s="30" t="s">
        <v>70</v>
      </c>
      <c r="D116" s="122">
        <v>897000000</v>
      </c>
      <c r="E116" s="122">
        <v>523214288</v>
      </c>
      <c r="F116" s="122">
        <v>169219193</v>
      </c>
      <c r="G116" s="122">
        <v>44549579</v>
      </c>
      <c r="H116" s="123">
        <v>44549579</v>
      </c>
    </row>
    <row r="117" spans="1:8" ht="18.75" customHeight="1" x14ac:dyDescent="0.25">
      <c r="A117" s="26">
        <v>3</v>
      </c>
      <c r="B117" s="27"/>
      <c r="C117" s="30" t="s">
        <v>71</v>
      </c>
      <c r="D117" s="122">
        <f>+D118+D121</f>
        <v>9707108725</v>
      </c>
      <c r="E117" s="122">
        <f>+E118+E121</f>
        <v>0</v>
      </c>
      <c r="F117" s="122">
        <f>+F118+F121</f>
        <v>0</v>
      </c>
      <c r="G117" s="122">
        <f>+G118+G121</f>
        <v>0</v>
      </c>
      <c r="H117" s="123">
        <f>+H118+H121</f>
        <v>0</v>
      </c>
    </row>
    <row r="118" spans="1:8" ht="18.75" customHeight="1" x14ac:dyDescent="0.25">
      <c r="A118" s="26">
        <v>32</v>
      </c>
      <c r="B118" s="27"/>
      <c r="C118" s="30" t="s">
        <v>166</v>
      </c>
      <c r="D118" s="122">
        <f t="shared" ref="D118:H119" si="0">+D119</f>
        <v>3370290944</v>
      </c>
      <c r="E118" s="122">
        <f t="shared" si="0"/>
        <v>0</v>
      </c>
      <c r="F118" s="122">
        <f t="shared" si="0"/>
        <v>0</v>
      </c>
      <c r="G118" s="122">
        <f t="shared" si="0"/>
        <v>0</v>
      </c>
      <c r="H118" s="123">
        <f t="shared" si="0"/>
        <v>0</v>
      </c>
    </row>
    <row r="119" spans="1:8" ht="18.75" customHeight="1" x14ac:dyDescent="0.25">
      <c r="A119" s="26">
        <v>321</v>
      </c>
      <c r="B119" s="27"/>
      <c r="C119" s="30" t="s">
        <v>167</v>
      </c>
      <c r="D119" s="122">
        <f t="shared" si="0"/>
        <v>3370290944</v>
      </c>
      <c r="E119" s="122">
        <f t="shared" si="0"/>
        <v>0</v>
      </c>
      <c r="F119" s="122">
        <f t="shared" si="0"/>
        <v>0</v>
      </c>
      <c r="G119" s="122">
        <f t="shared" si="0"/>
        <v>0</v>
      </c>
      <c r="H119" s="123">
        <f t="shared" si="0"/>
        <v>0</v>
      </c>
    </row>
    <row r="120" spans="1:8" ht="18.75" customHeight="1" x14ac:dyDescent="0.25">
      <c r="A120" s="26">
        <v>3211</v>
      </c>
      <c r="B120" s="27">
        <v>20</v>
      </c>
      <c r="C120" s="30" t="s">
        <v>168</v>
      </c>
      <c r="D120" s="122">
        <v>3370290944</v>
      </c>
      <c r="E120" s="122">
        <v>0</v>
      </c>
      <c r="F120" s="122">
        <v>0</v>
      </c>
      <c r="G120" s="122">
        <v>0</v>
      </c>
      <c r="H120" s="123">
        <v>0</v>
      </c>
    </row>
    <row r="121" spans="1:8" ht="18.75" customHeight="1" thickBot="1" x14ac:dyDescent="0.3">
      <c r="A121" s="32">
        <v>36</v>
      </c>
      <c r="B121" s="33"/>
      <c r="C121" s="73" t="s">
        <v>72</v>
      </c>
      <c r="D121" s="127">
        <f>+D132</f>
        <v>6336817781</v>
      </c>
      <c r="E121" s="127">
        <f>+E132</f>
        <v>0</v>
      </c>
      <c r="F121" s="127">
        <f>+F132</f>
        <v>0</v>
      </c>
      <c r="G121" s="127">
        <f>+G132</f>
        <v>0</v>
      </c>
      <c r="H121" s="128">
        <f>+H132</f>
        <v>0</v>
      </c>
    </row>
    <row r="122" spans="1:8" ht="16.5" thickBot="1" x14ac:dyDescent="0.3">
      <c r="A122" s="38"/>
      <c r="B122" s="39"/>
      <c r="C122" s="75"/>
      <c r="D122" s="42"/>
      <c r="E122" s="42"/>
      <c r="F122" s="42"/>
      <c r="G122" s="42"/>
      <c r="H122" s="42"/>
    </row>
    <row r="123" spans="1:8" x14ac:dyDescent="0.25">
      <c r="A123" s="416" t="s">
        <v>1</v>
      </c>
      <c r="B123" s="417"/>
      <c r="C123" s="417"/>
      <c r="D123" s="417"/>
      <c r="E123" s="417"/>
      <c r="F123" s="417"/>
      <c r="G123" s="417"/>
      <c r="H123" s="418"/>
    </row>
    <row r="124" spans="1:8" ht="12" customHeight="1" x14ac:dyDescent="0.25">
      <c r="A124" s="419" t="s">
        <v>115</v>
      </c>
      <c r="B124" s="420"/>
      <c r="C124" s="420"/>
      <c r="D124" s="420"/>
      <c r="E124" s="420"/>
      <c r="F124" s="420"/>
      <c r="G124" s="420"/>
      <c r="H124" s="421"/>
    </row>
    <row r="125" spans="1:8" ht="3" hidden="1" customHeight="1" x14ac:dyDescent="0.25">
      <c r="A125" s="2"/>
      <c r="H125" s="5"/>
    </row>
    <row r="126" spans="1:8" ht="14.25" customHeight="1" x14ac:dyDescent="0.25">
      <c r="A126" s="6" t="s">
        <v>0</v>
      </c>
      <c r="H126" s="5"/>
    </row>
    <row r="127" spans="1:8" ht="9.75" hidden="1" customHeight="1" x14ac:dyDescent="0.25">
      <c r="A127" s="2"/>
      <c r="H127" s="7"/>
    </row>
    <row r="128" spans="1:8" x14ac:dyDescent="0.25">
      <c r="A128" s="2" t="s">
        <v>116</v>
      </c>
      <c r="C128" s="57" t="s">
        <v>4</v>
      </c>
      <c r="E128" s="3" t="str">
        <f>E87</f>
        <v>MES:</v>
      </c>
      <c r="F128" s="3" t="str">
        <f>F7</f>
        <v>FEBRERO</v>
      </c>
      <c r="G128" s="3" t="str">
        <f>G87:H87</f>
        <v xml:space="preserve">                                VIGENCIA FISCAL:      2017</v>
      </c>
      <c r="H128" s="5"/>
    </row>
    <row r="129" spans="1:8" ht="1.5" customHeight="1" thickBot="1" x14ac:dyDescent="0.3">
      <c r="A129" s="2"/>
      <c r="H129" s="5"/>
    </row>
    <row r="130" spans="1:8" ht="15.75" thickBot="1" x14ac:dyDescent="0.3">
      <c r="A130" s="112"/>
      <c r="B130" s="113"/>
      <c r="C130" s="114"/>
      <c r="D130" s="115"/>
      <c r="E130" s="115"/>
      <c r="F130" s="115"/>
      <c r="G130" s="115"/>
      <c r="H130" s="116"/>
    </row>
    <row r="131" spans="1:8" ht="27" customHeight="1" thickBot="1" x14ac:dyDescent="0.3">
      <c r="A131" s="43" t="s">
        <v>119</v>
      </c>
      <c r="B131" s="44"/>
      <c r="C131" s="44" t="s">
        <v>120</v>
      </c>
      <c r="D131" s="45" t="s">
        <v>121</v>
      </c>
      <c r="E131" s="45" t="s">
        <v>122</v>
      </c>
      <c r="F131" s="45" t="s">
        <v>123</v>
      </c>
      <c r="G131" s="45" t="s">
        <v>124</v>
      </c>
      <c r="H131" s="47" t="s">
        <v>125</v>
      </c>
    </row>
    <row r="132" spans="1:8" ht="15.75" x14ac:dyDescent="0.25">
      <c r="A132" s="21">
        <v>361</v>
      </c>
      <c r="B132" s="22"/>
      <c r="C132" s="78" t="s">
        <v>73</v>
      </c>
      <c r="D132" s="23">
        <f>+D133+D134</f>
        <v>6336817781</v>
      </c>
      <c r="E132" s="23">
        <f>+E133+E134</f>
        <v>0</v>
      </c>
      <c r="F132" s="23">
        <f>+F133+F134</f>
        <v>0</v>
      </c>
      <c r="G132" s="23">
        <f>+G133+G134</f>
        <v>0</v>
      </c>
      <c r="H132" s="25">
        <f>+H133+H134</f>
        <v>0</v>
      </c>
    </row>
    <row r="133" spans="1:8" ht="15.75" x14ac:dyDescent="0.25">
      <c r="A133" s="144">
        <v>3611</v>
      </c>
      <c r="B133" s="145">
        <v>10</v>
      </c>
      <c r="C133" s="83" t="s">
        <v>73</v>
      </c>
      <c r="D133" s="146">
        <f>+D135+D136+D137</f>
        <v>2013993633</v>
      </c>
      <c r="E133" s="146">
        <f>+E137+E136</f>
        <v>0</v>
      </c>
      <c r="F133" s="146">
        <f>+F137+F136</f>
        <v>0</v>
      </c>
      <c r="G133" s="146">
        <f>+G137+G136</f>
        <v>0</v>
      </c>
      <c r="H133" s="147">
        <f>+H137+H136</f>
        <v>0</v>
      </c>
    </row>
    <row r="134" spans="1:8" ht="15.75" x14ac:dyDescent="0.25">
      <c r="A134" s="26">
        <v>3611</v>
      </c>
      <c r="B134" s="27">
        <v>20</v>
      </c>
      <c r="C134" s="30" t="s">
        <v>73</v>
      </c>
      <c r="D134" s="28">
        <f>+D138</f>
        <v>4322824148</v>
      </c>
      <c r="E134" s="28">
        <f>+E135+E138</f>
        <v>0</v>
      </c>
      <c r="F134" s="28">
        <f>+F135+F138</f>
        <v>0</v>
      </c>
      <c r="G134" s="28">
        <f>+G135+G138</f>
        <v>0</v>
      </c>
      <c r="H134" s="29">
        <f>+H135+H138</f>
        <v>0</v>
      </c>
    </row>
    <row r="135" spans="1:8" ht="15.75" x14ac:dyDescent="0.25">
      <c r="A135" s="26">
        <v>36111</v>
      </c>
      <c r="B135" s="27">
        <v>10</v>
      </c>
      <c r="C135" s="30" t="s">
        <v>169</v>
      </c>
      <c r="D135" s="28">
        <v>402798727</v>
      </c>
      <c r="E135" s="28">
        <v>0</v>
      </c>
      <c r="F135" s="28">
        <v>0</v>
      </c>
      <c r="G135" s="28">
        <v>0</v>
      </c>
      <c r="H135" s="29">
        <v>0</v>
      </c>
    </row>
    <row r="136" spans="1:8" ht="15.75" x14ac:dyDescent="0.25">
      <c r="A136" s="26">
        <v>36112</v>
      </c>
      <c r="B136" s="27">
        <v>10</v>
      </c>
      <c r="C136" s="30" t="s">
        <v>170</v>
      </c>
      <c r="D136" s="28">
        <v>604198090</v>
      </c>
      <c r="E136" s="28">
        <v>0</v>
      </c>
      <c r="F136" s="28">
        <v>0</v>
      </c>
      <c r="G136" s="28">
        <v>0</v>
      </c>
      <c r="H136" s="29">
        <v>0</v>
      </c>
    </row>
    <row r="137" spans="1:8" ht="15.75" x14ac:dyDescent="0.25">
      <c r="A137" s="26">
        <v>36113</v>
      </c>
      <c r="B137" s="27">
        <v>10</v>
      </c>
      <c r="C137" s="30" t="s">
        <v>74</v>
      </c>
      <c r="D137" s="28">
        <v>1006996816</v>
      </c>
      <c r="E137" s="28">
        <v>0</v>
      </c>
      <c r="F137" s="28">
        <v>0</v>
      </c>
      <c r="G137" s="28">
        <v>0</v>
      </c>
      <c r="H137" s="29">
        <v>0</v>
      </c>
    </row>
    <row r="138" spans="1:8" ht="16.5" thickBot="1" x14ac:dyDescent="0.3">
      <c r="A138" s="144">
        <v>36113</v>
      </c>
      <c r="B138" s="145">
        <v>20</v>
      </c>
      <c r="C138" s="83" t="s">
        <v>74</v>
      </c>
      <c r="D138" s="146">
        <v>4322824148</v>
      </c>
      <c r="E138" s="146">
        <v>0</v>
      </c>
      <c r="F138" s="146">
        <v>0</v>
      </c>
      <c r="G138" s="146">
        <v>0</v>
      </c>
      <c r="H138" s="147">
        <v>0</v>
      </c>
    </row>
    <row r="139" spans="1:8" ht="16.5" customHeight="1" thickBot="1" x14ac:dyDescent="0.3">
      <c r="A139" s="239" t="s">
        <v>171</v>
      </c>
      <c r="B139" s="108"/>
      <c r="C139" s="148" t="s">
        <v>172</v>
      </c>
      <c r="D139" s="109">
        <f>+D140</f>
        <v>824041891236</v>
      </c>
      <c r="E139" s="109">
        <f t="shared" ref="E139:H141" si="1">+E140</f>
        <v>0</v>
      </c>
      <c r="F139" s="109">
        <f t="shared" si="1"/>
        <v>0</v>
      </c>
      <c r="G139" s="109">
        <f t="shared" si="1"/>
        <v>0</v>
      </c>
      <c r="H139" s="110">
        <f t="shared" si="1"/>
        <v>0</v>
      </c>
    </row>
    <row r="140" spans="1:8" ht="15.75" x14ac:dyDescent="0.25">
      <c r="A140" s="21">
        <v>7</v>
      </c>
      <c r="B140" s="22"/>
      <c r="C140" s="78" t="s">
        <v>172</v>
      </c>
      <c r="D140" s="23">
        <f>+D141</f>
        <v>824041891236</v>
      </c>
      <c r="E140" s="23">
        <f t="shared" si="1"/>
        <v>0</v>
      </c>
      <c r="F140" s="23">
        <f t="shared" si="1"/>
        <v>0</v>
      </c>
      <c r="G140" s="23">
        <f t="shared" si="1"/>
        <v>0</v>
      </c>
      <c r="H140" s="25">
        <f t="shared" si="1"/>
        <v>0</v>
      </c>
    </row>
    <row r="141" spans="1:8" ht="15.75" x14ac:dyDescent="0.25">
      <c r="A141" s="26">
        <v>71</v>
      </c>
      <c r="B141" s="27"/>
      <c r="C141" s="30" t="s">
        <v>173</v>
      </c>
      <c r="D141" s="28">
        <f>+D142</f>
        <v>824041891236</v>
      </c>
      <c r="E141" s="28">
        <f t="shared" si="1"/>
        <v>0</v>
      </c>
      <c r="F141" s="28">
        <f t="shared" si="1"/>
        <v>0</v>
      </c>
      <c r="G141" s="28">
        <f t="shared" si="1"/>
        <v>0</v>
      </c>
      <c r="H141" s="29">
        <f t="shared" si="1"/>
        <v>0</v>
      </c>
    </row>
    <row r="142" spans="1:8" ht="16.5" customHeight="1" thickBot="1" x14ac:dyDescent="0.3">
      <c r="A142" s="32">
        <v>711</v>
      </c>
      <c r="B142" s="33">
        <v>11</v>
      </c>
      <c r="C142" s="73" t="s">
        <v>174</v>
      </c>
      <c r="D142" s="36">
        <f>735949262360+88092628876</f>
        <v>824041891236</v>
      </c>
      <c r="E142" s="36">
        <v>0</v>
      </c>
      <c r="F142" s="36">
        <v>0</v>
      </c>
      <c r="G142" s="36">
        <v>0</v>
      </c>
      <c r="H142" s="37">
        <v>0</v>
      </c>
    </row>
    <row r="143" spans="1:8" ht="14.25" customHeight="1" thickBot="1" x14ac:dyDescent="0.3">
      <c r="A143" s="239" t="s">
        <v>75</v>
      </c>
      <c r="B143" s="108"/>
      <c r="C143" s="148" t="s">
        <v>76</v>
      </c>
      <c r="D143" s="109">
        <f>+D144+D179+D184+D197</f>
        <v>1746086183982</v>
      </c>
      <c r="E143" s="109">
        <f>+E144+E179+E184+E197</f>
        <v>1517429757265</v>
      </c>
      <c r="F143" s="109">
        <f>+F144+F179+F184+F197</f>
        <v>1438586658630</v>
      </c>
      <c r="G143" s="109">
        <f>+G144+G179+G184+G197</f>
        <v>39347940190</v>
      </c>
      <c r="H143" s="110">
        <f>+H144+H179+H184+H197</f>
        <v>39347940190</v>
      </c>
    </row>
    <row r="144" spans="1:8" ht="21.75" customHeight="1" x14ac:dyDescent="0.25">
      <c r="A144" s="21">
        <v>2401</v>
      </c>
      <c r="B144" s="22"/>
      <c r="C144" s="78" t="s">
        <v>175</v>
      </c>
      <c r="D144" s="122">
        <f>+D145</f>
        <v>1565987911692</v>
      </c>
      <c r="E144" s="122">
        <f>+E145</f>
        <v>1382869841174</v>
      </c>
      <c r="F144" s="122">
        <f>+F145</f>
        <v>1380630242739</v>
      </c>
      <c r="G144" s="122">
        <f>+G145</f>
        <v>38479995182</v>
      </c>
      <c r="H144" s="123">
        <f>+H145</f>
        <v>38479995182</v>
      </c>
    </row>
    <row r="145" spans="1:8" ht="15.75" x14ac:dyDescent="0.25">
      <c r="A145" s="26">
        <v>24010600</v>
      </c>
      <c r="B145" s="27"/>
      <c r="C145" s="30" t="s">
        <v>78</v>
      </c>
      <c r="D145" s="122">
        <f>+D146+D147+D148+D149+D150+D151+D152+D153+D154+D155+D156+D157+D158+D159+D160+D170+D171+D172+D173+D174+D175+D176+D177+D178</f>
        <v>1565987911692</v>
      </c>
      <c r="E145" s="122">
        <f>+E146+E147+E148+E149+E150+E151+E152+E153+E154+E155+E156+E157+E158+E159+E160+E170+E171+E172+E173+E174+E175+E176+E177+E178</f>
        <v>1382869841174</v>
      </c>
      <c r="F145" s="122">
        <f>+F146+F147+F148+F149+F150+F151+F152+F153+F154+F155+F156+F157+F158+F159+F160+F170+F171+F172+F173+F174+F175+F176+F177+F178</f>
        <v>1380630242739</v>
      </c>
      <c r="G145" s="122">
        <f>+G146+G147+G148+G149+G150+G151+G152+G153+G154+G155+G156+G157+G158+G159+G160+G170+G171+G172+G173+G174+G175+G176+G177+G178</f>
        <v>38479995182</v>
      </c>
      <c r="H145" s="122">
        <f>+H146+H147+H148+H149+H150+H151+H152+H153+H154+H155+H156+H157+H158+H159+H160+H170+H171+H172+H173+H174+H175+H176+H177+H178</f>
        <v>38479995182</v>
      </c>
    </row>
    <row r="146" spans="1:8" ht="30" customHeight="1" x14ac:dyDescent="0.25">
      <c r="A146" s="26">
        <v>240106001</v>
      </c>
      <c r="B146" s="27">
        <v>11</v>
      </c>
      <c r="C146" s="30" t="s">
        <v>176</v>
      </c>
      <c r="D146" s="122">
        <v>138986000000</v>
      </c>
      <c r="E146" s="122">
        <v>138986000000</v>
      </c>
      <c r="F146" s="122">
        <v>138986000000</v>
      </c>
      <c r="G146" s="122">
        <v>0</v>
      </c>
      <c r="H146" s="123">
        <v>0</v>
      </c>
    </row>
    <row r="147" spans="1:8" ht="27.75" customHeight="1" x14ac:dyDescent="0.25">
      <c r="A147" s="26">
        <v>240106001</v>
      </c>
      <c r="B147" s="27">
        <v>20</v>
      </c>
      <c r="C147" s="30" t="s">
        <v>176</v>
      </c>
      <c r="D147" s="122">
        <v>20000000000</v>
      </c>
      <c r="E147" s="122">
        <v>20000000000</v>
      </c>
      <c r="F147" s="122">
        <v>20000000000</v>
      </c>
      <c r="G147" s="122">
        <v>0</v>
      </c>
      <c r="H147" s="123">
        <v>0</v>
      </c>
    </row>
    <row r="148" spans="1:8" ht="31.5" customHeight="1" x14ac:dyDescent="0.25">
      <c r="A148" s="26">
        <v>240106002</v>
      </c>
      <c r="B148" s="27">
        <v>10</v>
      </c>
      <c r="C148" s="30" t="s">
        <v>177</v>
      </c>
      <c r="D148" s="122">
        <v>5000000000</v>
      </c>
      <c r="E148" s="122">
        <v>5000000000</v>
      </c>
      <c r="F148" s="122">
        <v>5000000000</v>
      </c>
      <c r="G148" s="122">
        <v>0</v>
      </c>
      <c r="H148" s="123">
        <v>0</v>
      </c>
    </row>
    <row r="149" spans="1:8" ht="46.5" customHeight="1" x14ac:dyDescent="0.25">
      <c r="A149" s="26">
        <v>240106003</v>
      </c>
      <c r="B149" s="27">
        <v>10</v>
      </c>
      <c r="C149" s="30" t="s">
        <v>98</v>
      </c>
      <c r="D149" s="122">
        <v>29238879050</v>
      </c>
      <c r="E149" s="122">
        <v>29238879050</v>
      </c>
      <c r="F149" s="122">
        <v>29238879050</v>
      </c>
      <c r="G149" s="122">
        <v>0</v>
      </c>
      <c r="H149" s="123">
        <v>0</v>
      </c>
    </row>
    <row r="150" spans="1:8" ht="47.25" customHeight="1" x14ac:dyDescent="0.25">
      <c r="A150" s="26">
        <v>240106003</v>
      </c>
      <c r="B150" s="27">
        <v>13</v>
      </c>
      <c r="C150" s="30" t="s">
        <v>98</v>
      </c>
      <c r="D150" s="122">
        <v>20000000000</v>
      </c>
      <c r="E150" s="122">
        <v>4778990037</v>
      </c>
      <c r="F150" s="122">
        <v>4778990037</v>
      </c>
      <c r="G150" s="122">
        <v>0</v>
      </c>
      <c r="H150" s="123">
        <v>0</v>
      </c>
    </row>
    <row r="151" spans="1:8" ht="45" customHeight="1" x14ac:dyDescent="0.25">
      <c r="A151" s="26">
        <v>240106003</v>
      </c>
      <c r="B151" s="27">
        <v>11</v>
      </c>
      <c r="C151" s="30" t="s">
        <v>98</v>
      </c>
      <c r="D151" s="122">
        <v>39565253575</v>
      </c>
      <c r="E151" s="122">
        <v>984240397</v>
      </c>
      <c r="F151" s="122">
        <v>0</v>
      </c>
      <c r="G151" s="122">
        <v>0</v>
      </c>
      <c r="H151" s="123">
        <v>0</v>
      </c>
    </row>
    <row r="152" spans="1:8" ht="31.5" customHeight="1" x14ac:dyDescent="0.25">
      <c r="A152" s="26">
        <v>240106003</v>
      </c>
      <c r="B152" s="27">
        <v>20</v>
      </c>
      <c r="C152" s="30" t="s">
        <v>98</v>
      </c>
      <c r="D152" s="122">
        <v>10494512551</v>
      </c>
      <c r="E152" s="122">
        <v>1255358038</v>
      </c>
      <c r="F152" s="122">
        <v>0</v>
      </c>
      <c r="G152" s="122">
        <v>0</v>
      </c>
      <c r="H152" s="123">
        <v>0</v>
      </c>
    </row>
    <row r="153" spans="1:8" ht="31.5" customHeight="1" x14ac:dyDescent="0.25">
      <c r="A153" s="26">
        <v>240106004</v>
      </c>
      <c r="B153" s="27">
        <v>10</v>
      </c>
      <c r="C153" s="30" t="s">
        <v>81</v>
      </c>
      <c r="D153" s="122">
        <v>3151400000</v>
      </c>
      <c r="E153" s="122">
        <v>3151400000</v>
      </c>
      <c r="F153" s="122">
        <v>3151400000</v>
      </c>
      <c r="G153" s="122">
        <v>0</v>
      </c>
      <c r="H153" s="123">
        <v>0</v>
      </c>
    </row>
    <row r="154" spans="1:8" ht="35.25" customHeight="1" x14ac:dyDescent="0.25">
      <c r="A154" s="26">
        <v>240106005</v>
      </c>
      <c r="B154" s="27">
        <v>11</v>
      </c>
      <c r="C154" s="30" t="s">
        <v>178</v>
      </c>
      <c r="D154" s="122">
        <f>307423610421+44099730147</f>
        <v>351523340568</v>
      </c>
      <c r="E154" s="122">
        <f>307423610421+44099730147</f>
        <v>351523340568</v>
      </c>
      <c r="F154" s="122">
        <f>307423610421+44099730147</f>
        <v>351523340568</v>
      </c>
      <c r="G154" s="122">
        <v>38457689354</v>
      </c>
      <c r="H154" s="123">
        <v>38457689354</v>
      </c>
    </row>
    <row r="155" spans="1:8" ht="60.75" customHeight="1" x14ac:dyDescent="0.25">
      <c r="A155" s="26">
        <v>240106006</v>
      </c>
      <c r="B155" s="27">
        <v>10</v>
      </c>
      <c r="C155" s="30" t="s">
        <v>179</v>
      </c>
      <c r="D155" s="122">
        <v>42691728016</v>
      </c>
      <c r="E155" s="122">
        <v>42691728016</v>
      </c>
      <c r="F155" s="122">
        <v>42691728016</v>
      </c>
      <c r="G155" s="122">
        <v>0</v>
      </c>
      <c r="H155" s="123">
        <v>0</v>
      </c>
    </row>
    <row r="156" spans="1:8" ht="60.75" customHeight="1" x14ac:dyDescent="0.25">
      <c r="A156" s="26">
        <v>240106006</v>
      </c>
      <c r="B156" s="27">
        <v>13</v>
      </c>
      <c r="C156" s="30" t="s">
        <v>179</v>
      </c>
      <c r="D156" s="122">
        <v>19811865446</v>
      </c>
      <c r="E156" s="122">
        <v>19811865446</v>
      </c>
      <c r="F156" s="122">
        <v>19811865446</v>
      </c>
      <c r="G156" s="122">
        <v>0</v>
      </c>
      <c r="H156" s="123">
        <v>0</v>
      </c>
    </row>
    <row r="157" spans="1:8" ht="45.75" customHeight="1" x14ac:dyDescent="0.25">
      <c r="A157" s="26">
        <v>240106007</v>
      </c>
      <c r="B157" s="27">
        <v>10</v>
      </c>
      <c r="C157" s="30" t="s">
        <v>180</v>
      </c>
      <c r="D157" s="122">
        <v>94807993692</v>
      </c>
      <c r="E157" s="122">
        <v>94807993692</v>
      </c>
      <c r="F157" s="122">
        <v>94807993692</v>
      </c>
      <c r="G157" s="122">
        <v>0</v>
      </c>
      <c r="H157" s="123">
        <v>0</v>
      </c>
    </row>
    <row r="158" spans="1:8" ht="47.25" customHeight="1" x14ac:dyDescent="0.25">
      <c r="A158" s="26">
        <v>240106007</v>
      </c>
      <c r="B158" s="27">
        <v>13</v>
      </c>
      <c r="C158" s="30" t="s">
        <v>180</v>
      </c>
      <c r="D158" s="122">
        <v>70000000000</v>
      </c>
      <c r="E158" s="122">
        <v>70000000000</v>
      </c>
      <c r="F158" s="122">
        <v>70000000000</v>
      </c>
      <c r="G158" s="122">
        <v>0</v>
      </c>
      <c r="H158" s="123">
        <v>0</v>
      </c>
    </row>
    <row r="159" spans="1:8" ht="62.25" customHeight="1" x14ac:dyDescent="0.25">
      <c r="A159" s="26">
        <v>240106008</v>
      </c>
      <c r="B159" s="27">
        <v>10</v>
      </c>
      <c r="C159" s="30" t="s">
        <v>181</v>
      </c>
      <c r="D159" s="122">
        <v>9928862439</v>
      </c>
      <c r="E159" s="122">
        <v>9928862439</v>
      </c>
      <c r="F159" s="122">
        <v>9928862439</v>
      </c>
      <c r="G159" s="122">
        <v>0</v>
      </c>
      <c r="H159" s="123">
        <v>0</v>
      </c>
    </row>
    <row r="160" spans="1:8" ht="96.75" customHeight="1" thickBot="1" x14ac:dyDescent="0.3">
      <c r="A160" s="32">
        <v>240106009</v>
      </c>
      <c r="B160" s="33">
        <v>10</v>
      </c>
      <c r="C160" s="73" t="s">
        <v>182</v>
      </c>
      <c r="D160" s="127">
        <v>59971937176</v>
      </c>
      <c r="E160" s="127">
        <v>59971937176</v>
      </c>
      <c r="F160" s="127">
        <v>59971937176</v>
      </c>
      <c r="G160" s="127">
        <v>0</v>
      </c>
      <c r="H160" s="128">
        <v>0</v>
      </c>
    </row>
    <row r="161" spans="1:208" ht="8.25" customHeight="1" thickBot="1" x14ac:dyDescent="0.3">
      <c r="A161" s="38"/>
      <c r="B161" s="39"/>
      <c r="C161" s="75"/>
      <c r="D161" s="129"/>
      <c r="E161" s="129"/>
      <c r="F161" s="129"/>
      <c r="G161" s="129"/>
      <c r="H161" s="129"/>
    </row>
    <row r="162" spans="1:208" x14ac:dyDescent="0.25">
      <c r="A162" s="416" t="s">
        <v>1</v>
      </c>
      <c r="B162" s="417"/>
      <c r="C162" s="417"/>
      <c r="D162" s="417"/>
      <c r="E162" s="417"/>
      <c r="F162" s="417"/>
      <c r="G162" s="417"/>
      <c r="H162" s="418"/>
    </row>
    <row r="163" spans="1:208" ht="14.25" customHeight="1" x14ac:dyDescent="0.25">
      <c r="A163" s="419" t="s">
        <v>115</v>
      </c>
      <c r="B163" s="420"/>
      <c r="C163" s="420"/>
      <c r="D163" s="420"/>
      <c r="E163" s="420"/>
      <c r="F163" s="420"/>
      <c r="G163" s="420"/>
      <c r="H163" s="421"/>
      <c r="I163" s="420"/>
      <c r="J163" s="420"/>
      <c r="K163" s="420"/>
      <c r="L163" s="420"/>
      <c r="M163" s="420"/>
      <c r="N163" s="420"/>
      <c r="O163" s="420"/>
      <c r="P163" s="421"/>
      <c r="Q163" s="420"/>
      <c r="R163" s="420"/>
      <c r="S163" s="420"/>
      <c r="T163" s="420"/>
      <c r="U163" s="420"/>
      <c r="V163" s="420"/>
      <c r="W163" s="420"/>
      <c r="X163" s="420"/>
      <c r="Y163" s="420"/>
      <c r="Z163" s="420"/>
      <c r="AA163" s="420"/>
      <c r="AB163" s="420"/>
      <c r="AC163" s="420"/>
      <c r="AD163" s="420"/>
      <c r="AE163" s="420"/>
      <c r="AF163" s="420"/>
      <c r="AG163" s="420"/>
      <c r="AH163" s="420"/>
      <c r="AI163" s="420"/>
      <c r="AJ163" s="420"/>
      <c r="AK163" s="420"/>
      <c r="AL163" s="420"/>
      <c r="AM163" s="420"/>
      <c r="AN163" s="420"/>
      <c r="AO163" s="420"/>
      <c r="AP163" s="420"/>
      <c r="AQ163" s="420"/>
      <c r="AR163" s="420"/>
      <c r="AS163" s="420"/>
      <c r="AT163" s="420"/>
      <c r="AU163" s="420"/>
      <c r="AV163" s="420"/>
      <c r="AW163" s="420"/>
      <c r="AX163" s="420"/>
      <c r="AY163" s="420"/>
      <c r="AZ163" s="420"/>
      <c r="BA163" s="420"/>
      <c r="BB163" s="420"/>
      <c r="BC163" s="420"/>
      <c r="BD163" s="420"/>
      <c r="BE163" s="420"/>
      <c r="BF163" s="420"/>
      <c r="BG163" s="420"/>
      <c r="BH163" s="420"/>
      <c r="BI163" s="420"/>
      <c r="BJ163" s="420"/>
      <c r="BK163" s="420"/>
      <c r="BL163" s="420"/>
      <c r="BM163" s="420"/>
      <c r="BN163" s="420"/>
      <c r="BO163" s="420"/>
      <c r="BP163" s="420"/>
      <c r="BQ163" s="420"/>
      <c r="BR163" s="420"/>
      <c r="BS163" s="420"/>
      <c r="BT163" s="420"/>
      <c r="BU163" s="420"/>
      <c r="BV163" s="420"/>
      <c r="BW163" s="420"/>
      <c r="BX163" s="420"/>
      <c r="BY163" s="420"/>
      <c r="BZ163" s="420"/>
      <c r="CA163" s="420"/>
      <c r="CB163" s="420"/>
      <c r="CC163" s="420"/>
      <c r="CD163" s="420"/>
      <c r="CE163" s="420"/>
      <c r="CF163" s="420"/>
      <c r="CG163" s="420"/>
      <c r="CH163" s="420"/>
      <c r="CI163" s="420"/>
      <c r="CJ163" s="420"/>
      <c r="CK163" s="419"/>
      <c r="CL163" s="420"/>
      <c r="CM163" s="420"/>
      <c r="CN163" s="420"/>
      <c r="CO163" s="420"/>
      <c r="CP163" s="420"/>
      <c r="CQ163" s="420"/>
      <c r="CR163" s="421"/>
      <c r="CS163" s="419"/>
      <c r="CT163" s="420"/>
      <c r="CU163" s="420"/>
      <c r="CV163" s="420"/>
      <c r="CW163" s="420"/>
      <c r="CX163" s="420"/>
      <c r="CY163" s="420"/>
      <c r="CZ163" s="421"/>
      <c r="DA163" s="419"/>
      <c r="DB163" s="420"/>
      <c r="DC163" s="420"/>
      <c r="DD163" s="420"/>
      <c r="DE163" s="420"/>
      <c r="DF163" s="420"/>
      <c r="DG163" s="420"/>
      <c r="DH163" s="421"/>
      <c r="DI163" s="419"/>
      <c r="DJ163" s="420"/>
      <c r="DK163" s="420"/>
      <c r="DL163" s="420"/>
      <c r="DM163" s="420"/>
      <c r="DN163" s="420"/>
      <c r="DO163" s="420"/>
      <c r="DP163" s="421"/>
      <c r="DQ163" s="419"/>
      <c r="DR163" s="420"/>
      <c r="DS163" s="420"/>
      <c r="DT163" s="420"/>
      <c r="DU163" s="420"/>
      <c r="DV163" s="420"/>
      <c r="DW163" s="420"/>
      <c r="DX163" s="421"/>
      <c r="DY163" s="419"/>
      <c r="DZ163" s="420"/>
      <c r="EA163" s="420"/>
      <c r="EB163" s="420"/>
      <c r="EC163" s="420"/>
      <c r="ED163" s="420"/>
      <c r="EE163" s="420"/>
      <c r="EF163" s="421"/>
      <c r="EG163" s="419"/>
      <c r="EH163" s="420"/>
      <c r="EI163" s="420"/>
      <c r="EJ163" s="420"/>
      <c r="EK163" s="420"/>
      <c r="EL163" s="420"/>
      <c r="EM163" s="420"/>
      <c r="EN163" s="421"/>
      <c r="EO163" s="419"/>
      <c r="EP163" s="420"/>
      <c r="EQ163" s="420"/>
      <c r="ER163" s="420"/>
      <c r="ES163" s="420"/>
      <c r="ET163" s="420"/>
      <c r="EU163" s="420"/>
      <c r="EV163" s="421"/>
      <c r="EW163" s="419"/>
      <c r="EX163" s="420"/>
      <c r="EY163" s="420"/>
      <c r="EZ163" s="420"/>
      <c r="FA163" s="420"/>
      <c r="FB163" s="420"/>
      <c r="FC163" s="420"/>
      <c r="FD163" s="421"/>
      <c r="FE163" s="419"/>
      <c r="FF163" s="420"/>
      <c r="FG163" s="420"/>
      <c r="FH163" s="420"/>
      <c r="FI163" s="420"/>
      <c r="FJ163" s="420"/>
      <c r="FK163" s="420"/>
      <c r="FL163" s="421"/>
      <c r="FM163" s="419"/>
      <c r="FN163" s="420"/>
      <c r="FO163" s="420"/>
      <c r="FP163" s="420"/>
      <c r="FQ163" s="420"/>
      <c r="FR163" s="420"/>
      <c r="FS163" s="420"/>
      <c r="FT163" s="421"/>
      <c r="FU163" s="419"/>
      <c r="FV163" s="420"/>
      <c r="FW163" s="420"/>
      <c r="FX163" s="420"/>
      <c r="FY163" s="420"/>
      <c r="FZ163" s="420"/>
      <c r="GA163" s="420"/>
      <c r="GB163" s="421"/>
      <c r="GC163" s="419"/>
      <c r="GD163" s="420"/>
      <c r="GE163" s="420"/>
      <c r="GF163" s="420"/>
      <c r="GG163" s="420"/>
      <c r="GH163" s="420"/>
      <c r="GI163" s="420"/>
      <c r="GJ163" s="421"/>
      <c r="GK163" s="419"/>
      <c r="GL163" s="420"/>
      <c r="GM163" s="420"/>
      <c r="GN163" s="420"/>
      <c r="GO163" s="420"/>
      <c r="GP163" s="420"/>
      <c r="GQ163" s="420"/>
      <c r="GR163" s="421"/>
      <c r="GS163" s="419"/>
      <c r="GT163" s="420"/>
      <c r="GU163" s="420"/>
      <c r="GV163" s="420"/>
      <c r="GW163" s="420"/>
      <c r="GX163" s="420"/>
      <c r="GY163" s="420"/>
      <c r="GZ163" s="421"/>
    </row>
    <row r="164" spans="1:208" ht="3.75" customHeight="1" x14ac:dyDescent="0.25">
      <c r="A164" s="2"/>
      <c r="H164" s="5"/>
      <c r="K164" s="57"/>
      <c r="L164" s="3"/>
      <c r="M164" s="3"/>
      <c r="N164" s="3"/>
      <c r="O164" s="3"/>
      <c r="P164" s="3"/>
      <c r="S164" s="57"/>
      <c r="T164" s="3"/>
      <c r="U164" s="3"/>
      <c r="V164" s="3"/>
      <c r="W164" s="3"/>
      <c r="X164" s="3"/>
      <c r="AA164" s="57"/>
      <c r="AB164" s="3"/>
      <c r="AC164" s="3"/>
      <c r="AD164" s="3"/>
      <c r="AE164" s="3"/>
      <c r="AF164" s="3"/>
      <c r="AI164" s="57"/>
      <c r="AJ164" s="3"/>
      <c r="AK164" s="3"/>
      <c r="AL164" s="3"/>
      <c r="AM164" s="3"/>
      <c r="AN164" s="3"/>
      <c r="AQ164" s="57"/>
      <c r="AR164" s="3"/>
      <c r="AS164" s="3"/>
      <c r="AT164" s="3"/>
      <c r="AU164" s="3"/>
      <c r="AV164" s="3"/>
      <c r="AY164" s="57"/>
      <c r="AZ164" s="3"/>
      <c r="BA164" s="3"/>
      <c r="BB164" s="3"/>
      <c r="BC164" s="3"/>
      <c r="BD164" s="3"/>
      <c r="BG164" s="57"/>
      <c r="BH164" s="3"/>
      <c r="BI164" s="3"/>
      <c r="BJ164" s="3"/>
      <c r="BK164" s="3"/>
      <c r="BL164" s="3"/>
      <c r="BO164" s="57"/>
      <c r="BP164" s="3"/>
      <c r="BQ164" s="3"/>
      <c r="BR164" s="3"/>
      <c r="BS164" s="3"/>
      <c r="BT164" s="3"/>
      <c r="BW164" s="57"/>
      <c r="BX164" s="3"/>
      <c r="BY164" s="3"/>
      <c r="BZ164" s="3"/>
      <c r="CA164" s="3"/>
      <c r="CB164" s="3"/>
      <c r="CE164" s="57"/>
      <c r="CF164" s="3"/>
      <c r="CG164" s="3"/>
      <c r="CH164" s="3"/>
      <c r="CI164" s="3"/>
      <c r="CJ164" s="3"/>
      <c r="CM164" s="57"/>
      <c r="CN164" s="3"/>
      <c r="CO164" s="3"/>
      <c r="CP164" s="3"/>
      <c r="CQ164" s="3"/>
      <c r="CR164" s="5"/>
      <c r="CS164" s="2"/>
      <c r="CU164" s="57"/>
      <c r="CV164" s="3"/>
      <c r="CW164" s="3"/>
      <c r="CX164" s="3"/>
      <c r="CY164" s="3"/>
      <c r="CZ164" s="5"/>
      <c r="DA164" s="2"/>
      <c r="DC164" s="57"/>
      <c r="DD164" s="3"/>
      <c r="DE164" s="3"/>
      <c r="DF164" s="3"/>
      <c r="DG164" s="3"/>
      <c r="DH164" s="5"/>
      <c r="DI164" s="2"/>
      <c r="DK164" s="57"/>
      <c r="DL164" s="3"/>
      <c r="DM164" s="3"/>
      <c r="DN164" s="3"/>
      <c r="DO164" s="3"/>
      <c r="DP164" s="5"/>
      <c r="DQ164" s="2"/>
      <c r="DS164" s="57"/>
      <c r="DT164" s="3"/>
      <c r="DU164" s="3"/>
      <c r="DV164" s="3"/>
      <c r="DW164" s="3"/>
      <c r="DX164" s="5"/>
      <c r="DY164" s="2"/>
      <c r="EA164" s="57"/>
      <c r="EB164" s="3"/>
      <c r="EC164" s="3"/>
      <c r="ED164" s="3"/>
      <c r="EE164" s="3"/>
      <c r="EF164" s="5"/>
      <c r="EG164" s="2"/>
      <c r="EI164" s="57"/>
      <c r="EJ164" s="3"/>
      <c r="EK164" s="3"/>
      <c r="EL164" s="3"/>
      <c r="EM164" s="3"/>
      <c r="EN164" s="5"/>
      <c r="EO164" s="2"/>
      <c r="EQ164" s="57"/>
      <c r="ER164" s="3"/>
      <c r="ES164" s="3"/>
      <c r="ET164" s="3"/>
      <c r="EU164" s="3"/>
      <c r="EV164" s="5"/>
      <c r="EW164" s="2"/>
      <c r="EY164" s="57"/>
      <c r="EZ164" s="3"/>
      <c r="FA164" s="3"/>
      <c r="FB164" s="3"/>
      <c r="FC164" s="3"/>
      <c r="FD164" s="5"/>
      <c r="FE164" s="2"/>
      <c r="FG164" s="57"/>
      <c r="FH164" s="3"/>
      <c r="FI164" s="3"/>
      <c r="FJ164" s="3"/>
      <c r="FK164" s="3"/>
      <c r="FL164" s="5"/>
      <c r="FM164" s="2"/>
      <c r="FO164" s="57"/>
      <c r="FP164" s="3"/>
      <c r="FQ164" s="3"/>
      <c r="FR164" s="3"/>
      <c r="FS164" s="3"/>
      <c r="FT164" s="5"/>
      <c r="FU164" s="2"/>
      <c r="FW164" s="57"/>
      <c r="FX164" s="3"/>
      <c r="FY164" s="3"/>
      <c r="FZ164" s="3"/>
      <c r="GA164" s="3"/>
      <c r="GB164" s="5"/>
      <c r="GC164" s="2"/>
      <c r="GE164" s="57"/>
      <c r="GF164" s="3"/>
      <c r="GG164" s="3"/>
      <c r="GH164" s="3"/>
      <c r="GI164" s="3"/>
      <c r="GJ164" s="5"/>
      <c r="GK164" s="2"/>
      <c r="GM164" s="57"/>
      <c r="GN164" s="3"/>
      <c r="GO164" s="3"/>
      <c r="GP164" s="3"/>
      <c r="GQ164" s="3"/>
      <c r="GR164" s="5"/>
      <c r="GS164" s="2"/>
      <c r="GU164" s="57"/>
      <c r="GV164" s="3"/>
      <c r="GW164" s="3"/>
      <c r="GX164" s="3"/>
      <c r="GY164" s="3"/>
      <c r="GZ164" s="5"/>
    </row>
    <row r="165" spans="1:208" ht="11.25" customHeight="1" x14ac:dyDescent="0.25">
      <c r="A165" s="6" t="s">
        <v>0</v>
      </c>
      <c r="H165" s="5"/>
      <c r="I165" s="119"/>
      <c r="K165" s="57"/>
      <c r="L165" s="3"/>
      <c r="M165" s="3"/>
      <c r="N165" s="3"/>
      <c r="O165" s="3"/>
      <c r="P165" s="3"/>
      <c r="Q165" s="119"/>
      <c r="S165" s="57"/>
      <c r="T165" s="3"/>
      <c r="U165" s="3"/>
      <c r="V165" s="3"/>
      <c r="W165" s="3"/>
      <c r="X165" s="3"/>
      <c r="Y165" s="119"/>
      <c r="AA165" s="57"/>
      <c r="AB165" s="3"/>
      <c r="AC165" s="3"/>
      <c r="AD165" s="3"/>
      <c r="AE165" s="3"/>
      <c r="AF165" s="3"/>
      <c r="AG165" s="119"/>
      <c r="AI165" s="57"/>
      <c r="AJ165" s="3"/>
      <c r="AK165" s="3"/>
      <c r="AL165" s="3"/>
      <c r="AM165" s="3"/>
      <c r="AN165" s="3"/>
      <c r="AO165" s="119"/>
      <c r="AQ165" s="57"/>
      <c r="AR165" s="3"/>
      <c r="AS165" s="3"/>
      <c r="AT165" s="3"/>
      <c r="AU165" s="3"/>
      <c r="AV165" s="3"/>
      <c r="AW165" s="119"/>
      <c r="AY165" s="57"/>
      <c r="AZ165" s="3"/>
      <c r="BA165" s="3"/>
      <c r="BB165" s="3"/>
      <c r="BC165" s="3"/>
      <c r="BD165" s="3"/>
      <c r="BE165" s="119"/>
      <c r="BG165" s="57"/>
      <c r="BH165" s="3"/>
      <c r="BI165" s="3"/>
      <c r="BJ165" s="3"/>
      <c r="BK165" s="3"/>
      <c r="BL165" s="3"/>
      <c r="BM165" s="119"/>
      <c r="BO165" s="57"/>
      <c r="BP165" s="3"/>
      <c r="BQ165" s="3"/>
      <c r="BR165" s="3"/>
      <c r="BS165" s="3"/>
      <c r="BT165" s="3"/>
      <c r="BU165" s="119"/>
      <c r="BW165" s="57"/>
      <c r="BX165" s="3"/>
      <c r="BY165" s="3"/>
      <c r="BZ165" s="3"/>
      <c r="CA165" s="3"/>
      <c r="CB165" s="3"/>
      <c r="CC165" s="119"/>
      <c r="CE165" s="57"/>
      <c r="CF165" s="3"/>
      <c r="CG165" s="3"/>
      <c r="CH165" s="3"/>
      <c r="CI165" s="3"/>
      <c r="CJ165" s="3"/>
      <c r="CK165" s="119"/>
      <c r="CM165" s="57"/>
      <c r="CN165" s="3"/>
      <c r="CO165" s="3"/>
      <c r="CP165" s="3"/>
      <c r="CQ165" s="3"/>
      <c r="CR165" s="5"/>
      <c r="CS165" s="6"/>
      <c r="CU165" s="57"/>
      <c r="CV165" s="3"/>
      <c r="CW165" s="3"/>
      <c r="CX165" s="3"/>
      <c r="CY165" s="3"/>
      <c r="CZ165" s="5"/>
      <c r="DA165" s="6"/>
      <c r="DC165" s="57"/>
      <c r="DD165" s="3"/>
      <c r="DE165" s="3"/>
      <c r="DF165" s="3"/>
      <c r="DG165" s="3"/>
      <c r="DH165" s="5"/>
      <c r="DI165" s="6"/>
      <c r="DK165" s="57"/>
      <c r="DL165" s="3"/>
      <c r="DM165" s="3"/>
      <c r="DN165" s="3"/>
      <c r="DO165" s="3"/>
      <c r="DP165" s="5"/>
      <c r="DQ165" s="6"/>
      <c r="DS165" s="57"/>
      <c r="DT165" s="3"/>
      <c r="DU165" s="3"/>
      <c r="DV165" s="3"/>
      <c r="DW165" s="3"/>
      <c r="DX165" s="5"/>
      <c r="DY165" s="6"/>
      <c r="EA165" s="57"/>
      <c r="EB165" s="3"/>
      <c r="EC165" s="3"/>
      <c r="ED165" s="3"/>
      <c r="EE165" s="3"/>
      <c r="EF165" s="5"/>
      <c r="EG165" s="6"/>
      <c r="EI165" s="57"/>
      <c r="EJ165" s="3"/>
      <c r="EK165" s="3"/>
      <c r="EL165" s="3"/>
      <c r="EM165" s="3"/>
      <c r="EN165" s="5"/>
      <c r="EO165" s="6"/>
      <c r="EQ165" s="57"/>
      <c r="ER165" s="3"/>
      <c r="ES165" s="3"/>
      <c r="ET165" s="3"/>
      <c r="EU165" s="3"/>
      <c r="EV165" s="5"/>
      <c r="EW165" s="6"/>
      <c r="EY165" s="57"/>
      <c r="EZ165" s="3"/>
      <c r="FA165" s="3"/>
      <c r="FB165" s="3"/>
      <c r="FC165" s="3"/>
      <c r="FD165" s="5"/>
      <c r="FE165" s="6"/>
      <c r="FG165" s="57"/>
      <c r="FH165" s="3"/>
      <c r="FI165" s="3"/>
      <c r="FJ165" s="3"/>
      <c r="FK165" s="3"/>
      <c r="FL165" s="5"/>
      <c r="FM165" s="6"/>
      <c r="FO165" s="57"/>
      <c r="FP165" s="3"/>
      <c r="FQ165" s="3"/>
      <c r="FR165" s="3"/>
      <c r="FS165" s="3"/>
      <c r="FT165" s="5"/>
      <c r="FU165" s="6"/>
      <c r="FW165" s="57"/>
      <c r="FX165" s="3"/>
      <c r="FY165" s="3"/>
      <c r="FZ165" s="3"/>
      <c r="GA165" s="3"/>
      <c r="GB165" s="5"/>
      <c r="GC165" s="6"/>
      <c r="GE165" s="57"/>
      <c r="GF165" s="3"/>
      <c r="GG165" s="3"/>
      <c r="GH165" s="3"/>
      <c r="GI165" s="3"/>
      <c r="GJ165" s="5"/>
      <c r="GK165" s="6"/>
      <c r="GM165" s="57"/>
      <c r="GN165" s="3"/>
      <c r="GO165" s="3"/>
      <c r="GP165" s="3"/>
      <c r="GQ165" s="3"/>
      <c r="GR165" s="5"/>
      <c r="GS165" s="6"/>
      <c r="GU165" s="57"/>
      <c r="GV165" s="3"/>
      <c r="GW165" s="3"/>
      <c r="GX165" s="3"/>
      <c r="GY165" s="3"/>
      <c r="GZ165" s="5"/>
    </row>
    <row r="166" spans="1:208" ht="3.75" customHeight="1" x14ac:dyDescent="0.25">
      <c r="A166" s="2"/>
      <c r="H166" s="7"/>
      <c r="K166" s="57"/>
      <c r="L166" s="3"/>
      <c r="M166" s="3"/>
      <c r="N166" s="3"/>
      <c r="O166" s="3"/>
      <c r="P166" s="240"/>
      <c r="S166" s="57"/>
      <c r="T166" s="3"/>
      <c r="U166" s="3"/>
      <c r="V166" s="3"/>
      <c r="W166" s="3"/>
      <c r="X166" s="240"/>
      <c r="AA166" s="57"/>
      <c r="AB166" s="3"/>
      <c r="AC166" s="3"/>
      <c r="AD166" s="3"/>
      <c r="AE166" s="3"/>
      <c r="AF166" s="240"/>
      <c r="AI166" s="57"/>
      <c r="AJ166" s="3"/>
      <c r="AK166" s="3"/>
      <c r="AL166" s="3"/>
      <c r="AM166" s="3"/>
      <c r="AN166" s="240"/>
      <c r="AQ166" s="57"/>
      <c r="AR166" s="3"/>
      <c r="AS166" s="3"/>
      <c r="AT166" s="3"/>
      <c r="AU166" s="3"/>
      <c r="AV166" s="240"/>
      <c r="AY166" s="57"/>
      <c r="AZ166" s="3"/>
      <c r="BA166" s="3"/>
      <c r="BB166" s="3"/>
      <c r="BC166" s="3"/>
      <c r="BD166" s="240"/>
      <c r="BG166" s="57"/>
      <c r="BH166" s="3"/>
      <c r="BI166" s="3"/>
      <c r="BJ166" s="3"/>
      <c r="BK166" s="3"/>
      <c r="BL166" s="240"/>
      <c r="BO166" s="57"/>
      <c r="BP166" s="3"/>
      <c r="BQ166" s="3"/>
      <c r="BR166" s="3"/>
      <c r="BS166" s="3"/>
      <c r="BT166" s="240"/>
      <c r="BW166" s="57"/>
      <c r="BX166" s="3"/>
      <c r="BY166" s="3"/>
      <c r="BZ166" s="3"/>
      <c r="CA166" s="3"/>
      <c r="CB166" s="240"/>
      <c r="CE166" s="57"/>
      <c r="CF166" s="3"/>
      <c r="CG166" s="3"/>
      <c r="CH166" s="3"/>
      <c r="CI166" s="3"/>
      <c r="CJ166" s="240"/>
      <c r="CM166" s="57"/>
      <c r="CN166" s="3"/>
      <c r="CO166" s="3"/>
      <c r="CP166" s="3"/>
      <c r="CQ166" s="3"/>
      <c r="CR166" s="7"/>
      <c r="CS166" s="2"/>
      <c r="CU166" s="57"/>
      <c r="CV166" s="3"/>
      <c r="CW166" s="3"/>
      <c r="CX166" s="3"/>
      <c r="CY166" s="3"/>
      <c r="CZ166" s="7"/>
      <c r="DA166" s="2"/>
      <c r="DC166" s="57"/>
      <c r="DD166" s="3"/>
      <c r="DE166" s="3"/>
      <c r="DF166" s="3"/>
      <c r="DG166" s="3"/>
      <c r="DH166" s="7"/>
      <c r="DI166" s="2"/>
      <c r="DK166" s="57"/>
      <c r="DL166" s="3"/>
      <c r="DM166" s="3"/>
      <c r="DN166" s="3"/>
      <c r="DO166" s="3"/>
      <c r="DP166" s="7"/>
      <c r="DQ166" s="2"/>
      <c r="DS166" s="57"/>
      <c r="DT166" s="3"/>
      <c r="DU166" s="3"/>
      <c r="DV166" s="3"/>
      <c r="DW166" s="3"/>
      <c r="DX166" s="7"/>
      <c r="DY166" s="2"/>
      <c r="EA166" s="57"/>
      <c r="EB166" s="3"/>
      <c r="EC166" s="3"/>
      <c r="ED166" s="3"/>
      <c r="EE166" s="3"/>
      <c r="EF166" s="7"/>
      <c r="EG166" s="2"/>
      <c r="EI166" s="57"/>
      <c r="EJ166" s="3"/>
      <c r="EK166" s="3"/>
      <c r="EL166" s="3"/>
      <c r="EM166" s="3"/>
      <c r="EN166" s="7"/>
      <c r="EO166" s="2"/>
      <c r="EQ166" s="57"/>
      <c r="ER166" s="3"/>
      <c r="ES166" s="3"/>
      <c r="ET166" s="3"/>
      <c r="EU166" s="3"/>
      <c r="EV166" s="7"/>
      <c r="EW166" s="2"/>
      <c r="EY166" s="57"/>
      <c r="EZ166" s="3"/>
      <c r="FA166" s="3"/>
      <c r="FB166" s="3"/>
      <c r="FC166" s="3"/>
      <c r="FD166" s="7"/>
      <c r="FE166" s="2"/>
      <c r="FG166" s="57"/>
      <c r="FH166" s="3"/>
      <c r="FI166" s="3"/>
      <c r="FJ166" s="3"/>
      <c r="FK166" s="3"/>
      <c r="FL166" s="7"/>
      <c r="FM166" s="2"/>
      <c r="FO166" s="57"/>
      <c r="FP166" s="3"/>
      <c r="FQ166" s="3"/>
      <c r="FR166" s="3"/>
      <c r="FS166" s="3"/>
      <c r="FT166" s="7"/>
      <c r="FU166" s="2"/>
      <c r="FW166" s="57"/>
      <c r="FX166" s="3"/>
      <c r="FY166" s="3"/>
      <c r="FZ166" s="3"/>
      <c r="GA166" s="3"/>
      <c r="GB166" s="7"/>
      <c r="GC166" s="2"/>
      <c r="GE166" s="57"/>
      <c r="GF166" s="3"/>
      <c r="GG166" s="3"/>
      <c r="GH166" s="3"/>
      <c r="GI166" s="3"/>
      <c r="GJ166" s="7"/>
      <c r="GK166" s="2"/>
      <c r="GM166" s="57"/>
      <c r="GN166" s="3"/>
      <c r="GO166" s="3"/>
      <c r="GP166" s="3"/>
      <c r="GQ166" s="3"/>
      <c r="GR166" s="7"/>
      <c r="GS166" s="2"/>
      <c r="GU166" s="57"/>
      <c r="GV166" s="3"/>
      <c r="GW166" s="3"/>
      <c r="GX166" s="3"/>
      <c r="GY166" s="3"/>
      <c r="GZ166" s="7"/>
    </row>
    <row r="167" spans="1:208" ht="11.25" customHeight="1" x14ac:dyDescent="0.25">
      <c r="A167" s="2" t="s">
        <v>116</v>
      </c>
      <c r="C167" s="57" t="s">
        <v>4</v>
      </c>
      <c r="E167" s="3" t="str">
        <f>E7</f>
        <v>MES:</v>
      </c>
      <c r="F167" s="3" t="str">
        <f>F7</f>
        <v>FEBRERO</v>
      </c>
      <c r="G167" s="3" t="str">
        <f>G128</f>
        <v xml:space="preserve">                                VIGENCIA FISCAL:      2017</v>
      </c>
      <c r="H167" s="5"/>
      <c r="K167" s="57"/>
      <c r="L167" s="3"/>
      <c r="M167" s="3"/>
      <c r="N167" s="3"/>
      <c r="O167" s="3"/>
      <c r="P167" s="3"/>
      <c r="S167" s="57"/>
      <c r="T167" s="3"/>
      <c r="U167" s="3"/>
      <c r="V167" s="3"/>
      <c r="W167" s="3"/>
      <c r="X167" s="3"/>
      <c r="AA167" s="57"/>
      <c r="AB167" s="3"/>
      <c r="AC167" s="3"/>
      <c r="AD167" s="3"/>
      <c r="AE167" s="3"/>
      <c r="AF167" s="3"/>
      <c r="AI167" s="57"/>
      <c r="AJ167" s="3"/>
      <c r="AK167" s="3"/>
      <c r="AL167" s="3"/>
      <c r="AM167" s="3"/>
      <c r="AN167" s="3"/>
      <c r="AQ167" s="57"/>
      <c r="AR167" s="3"/>
      <c r="AS167" s="3"/>
      <c r="AT167" s="3"/>
      <c r="AU167" s="3"/>
      <c r="AV167" s="3"/>
      <c r="AY167" s="57"/>
      <c r="AZ167" s="3"/>
      <c r="BA167" s="3"/>
      <c r="BB167" s="3"/>
      <c r="BC167" s="3"/>
      <c r="BD167" s="3"/>
      <c r="BG167" s="57"/>
      <c r="BH167" s="3"/>
      <c r="BI167" s="3"/>
      <c r="BJ167" s="3"/>
      <c r="BK167" s="3"/>
      <c r="BL167" s="3"/>
      <c r="BO167" s="57"/>
      <c r="BP167" s="3"/>
      <c r="BQ167" s="3"/>
      <c r="BR167" s="3"/>
      <c r="BS167" s="3"/>
      <c r="BT167" s="3"/>
      <c r="BW167" s="57"/>
      <c r="BX167" s="3"/>
      <c r="BY167" s="3"/>
      <c r="BZ167" s="3"/>
      <c r="CA167" s="3"/>
      <c r="CB167" s="3"/>
      <c r="CE167" s="57"/>
      <c r="CF167" s="3"/>
      <c r="CG167" s="3"/>
      <c r="CH167" s="3"/>
      <c r="CI167" s="3"/>
      <c r="CJ167" s="3"/>
      <c r="CM167" s="57"/>
      <c r="CN167" s="3"/>
      <c r="CO167" s="3"/>
      <c r="CP167" s="3"/>
      <c r="CQ167" s="3"/>
      <c r="CR167" s="5"/>
      <c r="CS167" s="2"/>
      <c r="CU167" s="57"/>
      <c r="CV167" s="3"/>
      <c r="CW167" s="3"/>
      <c r="CX167" s="3"/>
      <c r="CY167" s="3"/>
      <c r="CZ167" s="5"/>
      <c r="DA167" s="2"/>
      <c r="DC167" s="57"/>
      <c r="DD167" s="3"/>
      <c r="DE167" s="3"/>
      <c r="DF167" s="3"/>
      <c r="DG167" s="3"/>
      <c r="DH167" s="5"/>
      <c r="DI167" s="2"/>
      <c r="DK167" s="57"/>
      <c r="DL167" s="3"/>
      <c r="DM167" s="3"/>
      <c r="DN167" s="3"/>
      <c r="DO167" s="3"/>
      <c r="DP167" s="5"/>
      <c r="DQ167" s="2"/>
      <c r="DS167" s="57"/>
      <c r="DT167" s="3"/>
      <c r="DU167" s="3"/>
      <c r="DV167" s="3"/>
      <c r="DW167" s="3"/>
      <c r="DX167" s="5"/>
      <c r="DY167" s="2"/>
      <c r="EA167" s="57"/>
      <c r="EB167" s="3"/>
      <c r="EC167" s="3"/>
      <c r="ED167" s="3"/>
      <c r="EE167" s="3"/>
      <c r="EF167" s="5"/>
      <c r="EG167" s="2"/>
      <c r="EI167" s="57"/>
      <c r="EJ167" s="3"/>
      <c r="EK167" s="3"/>
      <c r="EL167" s="3"/>
      <c r="EM167" s="3"/>
      <c r="EN167" s="5"/>
      <c r="EO167" s="2"/>
      <c r="EQ167" s="57"/>
      <c r="ER167" s="3"/>
      <c r="ES167" s="3"/>
      <c r="ET167" s="3"/>
      <c r="EU167" s="3"/>
      <c r="EV167" s="5"/>
      <c r="EW167" s="2"/>
      <c r="EY167" s="57"/>
      <c r="EZ167" s="3"/>
      <c r="FA167" s="3"/>
      <c r="FB167" s="3"/>
      <c r="FC167" s="3"/>
      <c r="FD167" s="5"/>
      <c r="FE167" s="2"/>
      <c r="FG167" s="57"/>
      <c r="FH167" s="3"/>
      <c r="FI167" s="3"/>
      <c r="FJ167" s="3"/>
      <c r="FK167" s="3"/>
      <c r="FL167" s="5"/>
      <c r="FM167" s="2"/>
      <c r="FO167" s="57"/>
      <c r="FP167" s="3"/>
      <c r="FQ167" s="3"/>
      <c r="FR167" s="3"/>
      <c r="FS167" s="3"/>
      <c r="FT167" s="5"/>
      <c r="FU167" s="2"/>
      <c r="FW167" s="57"/>
      <c r="FX167" s="3"/>
      <c r="FY167" s="3"/>
      <c r="FZ167" s="3"/>
      <c r="GA167" s="3"/>
      <c r="GB167" s="5"/>
      <c r="GC167" s="2"/>
      <c r="GE167" s="57"/>
      <c r="GF167" s="3"/>
      <c r="GG167" s="3"/>
      <c r="GH167" s="3"/>
      <c r="GI167" s="3"/>
      <c r="GJ167" s="5"/>
      <c r="GK167" s="2"/>
      <c r="GM167" s="57"/>
      <c r="GN167" s="3"/>
      <c r="GO167" s="3"/>
      <c r="GP167" s="3"/>
      <c r="GQ167" s="3"/>
      <c r="GR167" s="5"/>
      <c r="GS167" s="2"/>
      <c r="GU167" s="57"/>
      <c r="GV167" s="3"/>
      <c r="GW167" s="3"/>
      <c r="GX167" s="3"/>
      <c r="GY167" s="3"/>
      <c r="GZ167" s="5"/>
    </row>
    <row r="168" spans="1:208" ht="11.25" customHeight="1" thickBot="1" x14ac:dyDescent="0.3">
      <c r="A168" s="2"/>
      <c r="H168" s="5"/>
      <c r="K168" s="57"/>
      <c r="L168" s="3"/>
      <c r="M168" s="3"/>
      <c r="N168" s="3"/>
      <c r="O168" s="3"/>
      <c r="P168" s="3"/>
      <c r="S168" s="57"/>
      <c r="T168" s="3"/>
      <c r="U168" s="3"/>
      <c r="V168" s="3"/>
      <c r="W168" s="3"/>
      <c r="X168" s="3"/>
      <c r="AA168" s="57"/>
      <c r="AB168" s="3"/>
      <c r="AC168" s="3"/>
      <c r="AD168" s="3"/>
      <c r="AE168" s="3"/>
      <c r="AF168" s="3"/>
      <c r="AI168" s="57"/>
      <c r="AJ168" s="3"/>
      <c r="AK168" s="3"/>
      <c r="AL168" s="3"/>
      <c r="AM168" s="3"/>
      <c r="AN168" s="3"/>
      <c r="AQ168" s="57"/>
      <c r="AR168" s="3"/>
      <c r="AS168" s="3"/>
      <c r="AT168" s="3"/>
      <c r="AU168" s="3"/>
      <c r="AV168" s="3"/>
      <c r="AY168" s="57"/>
      <c r="AZ168" s="3"/>
      <c r="BA168" s="3"/>
      <c r="BB168" s="3"/>
      <c r="BC168" s="3"/>
      <c r="BD168" s="3"/>
      <c r="BG168" s="57"/>
      <c r="BH168" s="3"/>
      <c r="BI168" s="3"/>
      <c r="BJ168" s="3"/>
      <c r="BK168" s="3"/>
      <c r="BL168" s="3"/>
      <c r="BO168" s="57"/>
      <c r="BP168" s="3"/>
      <c r="BQ168" s="3"/>
      <c r="BR168" s="3"/>
      <c r="BS168" s="3"/>
      <c r="BT168" s="3"/>
      <c r="BW168" s="57"/>
      <c r="BX168" s="3"/>
      <c r="BY168" s="3"/>
      <c r="BZ168" s="3"/>
      <c r="CA168" s="3"/>
      <c r="CB168" s="3"/>
      <c r="CE168" s="57"/>
      <c r="CF168" s="3"/>
      <c r="CG168" s="3"/>
      <c r="CH168" s="3"/>
      <c r="CI168" s="3"/>
      <c r="CJ168" s="3"/>
      <c r="CM168" s="57"/>
      <c r="CN168" s="3"/>
      <c r="CO168" s="3"/>
      <c r="CP168" s="3"/>
      <c r="CQ168" s="3"/>
      <c r="CR168" s="5"/>
      <c r="CS168" s="2"/>
      <c r="CU168" s="57"/>
      <c r="CV168" s="3"/>
      <c r="CW168" s="3"/>
      <c r="CX168" s="3"/>
      <c r="CY168" s="3"/>
      <c r="CZ168" s="5"/>
      <c r="DA168" s="2"/>
      <c r="DC168" s="57"/>
      <c r="DD168" s="3"/>
      <c r="DE168" s="3"/>
      <c r="DF168" s="3"/>
      <c r="DG168" s="3"/>
      <c r="DH168" s="5"/>
      <c r="DI168" s="2"/>
      <c r="DK168" s="57"/>
      <c r="DL168" s="3"/>
      <c r="DM168" s="3"/>
      <c r="DN168" s="3"/>
      <c r="DO168" s="3"/>
      <c r="DP168" s="5"/>
      <c r="DQ168" s="2"/>
      <c r="DS168" s="57"/>
      <c r="DT168" s="3"/>
      <c r="DU168" s="3"/>
      <c r="DV168" s="3"/>
      <c r="DW168" s="3"/>
      <c r="DX168" s="5"/>
      <c r="DY168" s="2"/>
      <c r="EA168" s="57"/>
      <c r="EB168" s="3"/>
      <c r="EC168" s="3"/>
      <c r="ED168" s="3"/>
      <c r="EE168" s="3"/>
      <c r="EF168" s="5"/>
      <c r="EG168" s="2"/>
      <c r="EI168" s="57"/>
      <c r="EJ168" s="3"/>
      <c r="EK168" s="3"/>
      <c r="EL168" s="3"/>
      <c r="EM168" s="3"/>
      <c r="EN168" s="5"/>
      <c r="EO168" s="2"/>
      <c r="EQ168" s="57"/>
      <c r="ER168" s="3"/>
      <c r="ES168" s="3"/>
      <c r="ET168" s="3"/>
      <c r="EU168" s="3"/>
      <c r="EV168" s="5"/>
      <c r="EW168" s="2"/>
      <c r="EY168" s="57"/>
      <c r="EZ168" s="3"/>
      <c r="FA168" s="3"/>
      <c r="FB168" s="3"/>
      <c r="FC168" s="3"/>
      <c r="FD168" s="5"/>
      <c r="FE168" s="2"/>
      <c r="FG168" s="57"/>
      <c r="FH168" s="3"/>
      <c r="FI168" s="3"/>
      <c r="FJ168" s="3"/>
      <c r="FK168" s="3"/>
      <c r="FL168" s="5"/>
      <c r="FM168" s="2"/>
      <c r="FO168" s="57"/>
      <c r="FP168" s="3"/>
      <c r="FQ168" s="3"/>
      <c r="FR168" s="3"/>
      <c r="FS168" s="3"/>
      <c r="FT168" s="5"/>
      <c r="FU168" s="2"/>
      <c r="FW168" s="57"/>
      <c r="FX168" s="3"/>
      <c r="FY168" s="3"/>
      <c r="FZ168" s="3"/>
      <c r="GA168" s="3"/>
      <c r="GB168" s="5"/>
      <c r="GC168" s="2"/>
      <c r="GE168" s="57"/>
      <c r="GF168" s="3"/>
      <c r="GG168" s="3"/>
      <c r="GH168" s="3"/>
      <c r="GI168" s="3"/>
      <c r="GJ168" s="5"/>
      <c r="GK168" s="2"/>
      <c r="GM168" s="57"/>
      <c r="GN168" s="3"/>
      <c r="GO168" s="3"/>
      <c r="GP168" s="3"/>
      <c r="GQ168" s="3"/>
      <c r="GR168" s="5"/>
      <c r="GS168" s="2"/>
      <c r="GU168" s="57"/>
      <c r="GV168" s="3"/>
      <c r="GW168" s="3"/>
      <c r="GX168" s="3"/>
      <c r="GY168" s="3"/>
      <c r="GZ168" s="5"/>
    </row>
    <row r="169" spans="1:208" ht="39" customHeight="1" thickBot="1" x14ac:dyDescent="0.3">
      <c r="A169" s="43" t="s">
        <v>119</v>
      </c>
      <c r="B169" s="44"/>
      <c r="C169" s="44" t="s">
        <v>120</v>
      </c>
      <c r="D169" s="45" t="s">
        <v>121</v>
      </c>
      <c r="E169" s="45" t="s">
        <v>122</v>
      </c>
      <c r="F169" s="45" t="s">
        <v>123</v>
      </c>
      <c r="G169" s="45" t="s">
        <v>124</v>
      </c>
      <c r="H169" s="47" t="s">
        <v>125</v>
      </c>
    </row>
    <row r="170" spans="1:208" ht="81.75" customHeight="1" x14ac:dyDescent="0.25">
      <c r="A170" s="21">
        <v>240106009</v>
      </c>
      <c r="B170" s="22">
        <v>13</v>
      </c>
      <c r="C170" s="78" t="s">
        <v>182</v>
      </c>
      <c r="D170" s="120">
        <v>40000000000</v>
      </c>
      <c r="E170" s="120">
        <v>40000000000</v>
      </c>
      <c r="F170" s="120">
        <v>40000000000</v>
      </c>
      <c r="G170" s="120">
        <v>0</v>
      </c>
      <c r="H170" s="121">
        <v>0</v>
      </c>
    </row>
    <row r="171" spans="1:208" ht="93.75" customHeight="1" x14ac:dyDescent="0.25">
      <c r="A171" s="26">
        <v>240106009</v>
      </c>
      <c r="B171" s="27">
        <v>11</v>
      </c>
      <c r="C171" s="30" t="s">
        <v>182</v>
      </c>
      <c r="D171" s="122">
        <v>5741762205</v>
      </c>
      <c r="E171" s="122">
        <v>234268481</v>
      </c>
      <c r="F171" s="122">
        <v>234268481</v>
      </c>
      <c r="G171" s="122">
        <v>0</v>
      </c>
      <c r="H171" s="123">
        <v>0</v>
      </c>
    </row>
    <row r="172" spans="1:208" ht="45" customHeight="1" x14ac:dyDescent="0.25">
      <c r="A172" s="26">
        <v>2401060010</v>
      </c>
      <c r="B172" s="27">
        <v>10</v>
      </c>
      <c r="C172" s="30" t="s">
        <v>183</v>
      </c>
      <c r="D172" s="122">
        <v>23681967660</v>
      </c>
      <c r="E172" s="122">
        <v>23681967660</v>
      </c>
      <c r="F172" s="122">
        <v>23681967660</v>
      </c>
      <c r="G172" s="122">
        <v>22305828</v>
      </c>
      <c r="H172" s="123">
        <v>22305828</v>
      </c>
    </row>
    <row r="173" spans="1:208" ht="50.25" customHeight="1" x14ac:dyDescent="0.25">
      <c r="A173" s="26">
        <v>2401060010</v>
      </c>
      <c r="B173" s="27">
        <v>13</v>
      </c>
      <c r="C173" s="30" t="s">
        <v>183</v>
      </c>
      <c r="D173" s="122">
        <v>20000000000</v>
      </c>
      <c r="E173" s="122">
        <v>20000000000</v>
      </c>
      <c r="F173" s="122">
        <v>20000000000</v>
      </c>
      <c r="G173" s="122">
        <v>0</v>
      </c>
      <c r="H173" s="123">
        <v>0</v>
      </c>
    </row>
    <row r="174" spans="1:208" ht="48" customHeight="1" x14ac:dyDescent="0.25">
      <c r="A174" s="26">
        <v>2401060010</v>
      </c>
      <c r="B174" s="27">
        <v>11</v>
      </c>
      <c r="C174" s="30" t="s">
        <v>183</v>
      </c>
      <c r="D174" s="122">
        <v>1172988983</v>
      </c>
      <c r="E174" s="122">
        <v>1172988983</v>
      </c>
      <c r="F174" s="122">
        <v>1172988983</v>
      </c>
      <c r="G174" s="122">
        <v>0</v>
      </c>
      <c r="H174" s="123">
        <v>0</v>
      </c>
    </row>
    <row r="175" spans="1:208" ht="79.5" customHeight="1" x14ac:dyDescent="0.25">
      <c r="A175" s="26">
        <v>2401060011</v>
      </c>
      <c r="B175" s="27">
        <v>10</v>
      </c>
      <c r="C175" s="30" t="s">
        <v>184</v>
      </c>
      <c r="D175" s="122">
        <v>6474653378</v>
      </c>
      <c r="E175" s="122">
        <v>6474653378</v>
      </c>
      <c r="F175" s="122">
        <v>6474653378</v>
      </c>
      <c r="G175" s="122">
        <v>0</v>
      </c>
      <c r="H175" s="123">
        <v>0</v>
      </c>
    </row>
    <row r="176" spans="1:208" ht="33.75" customHeight="1" x14ac:dyDescent="0.25">
      <c r="A176" s="26">
        <v>2401060012</v>
      </c>
      <c r="B176" s="27">
        <v>11</v>
      </c>
      <c r="C176" s="30" t="s">
        <v>83</v>
      </c>
      <c r="D176" s="122">
        <f>397814102722+94582265090</f>
        <v>492396367812</v>
      </c>
      <c r="E176" s="122">
        <f>397814102722+41361265091</f>
        <v>439175367813</v>
      </c>
      <c r="F176" s="122">
        <f>397814102722+41361265091</f>
        <v>439175367813</v>
      </c>
      <c r="G176" s="122">
        <v>0</v>
      </c>
      <c r="H176" s="123">
        <v>0</v>
      </c>
    </row>
    <row r="177" spans="1:8" ht="47.25" customHeight="1" x14ac:dyDescent="0.25">
      <c r="A177" s="26">
        <v>2401060031</v>
      </c>
      <c r="B177" s="27">
        <v>10</v>
      </c>
      <c r="C177" s="30" t="s">
        <v>185</v>
      </c>
      <c r="D177" s="122">
        <v>11348399141</v>
      </c>
      <c r="E177" s="122">
        <v>0</v>
      </c>
      <c r="F177" s="122">
        <v>0</v>
      </c>
      <c r="G177" s="122">
        <v>0</v>
      </c>
      <c r="H177" s="123">
        <v>0</v>
      </c>
    </row>
    <row r="178" spans="1:8" ht="45.75" customHeight="1" x14ac:dyDescent="0.25">
      <c r="A178" s="26">
        <v>240160031</v>
      </c>
      <c r="B178" s="27">
        <v>20</v>
      </c>
      <c r="C178" s="30" t="s">
        <v>185</v>
      </c>
      <c r="D178" s="122">
        <v>50000000000</v>
      </c>
      <c r="E178" s="122">
        <v>0</v>
      </c>
      <c r="F178" s="122">
        <v>0</v>
      </c>
      <c r="G178" s="122">
        <v>0</v>
      </c>
      <c r="H178" s="123">
        <v>0</v>
      </c>
    </row>
    <row r="179" spans="1:8" ht="13.5" customHeight="1" x14ac:dyDescent="0.25">
      <c r="A179" s="26">
        <v>2404</v>
      </c>
      <c r="B179" s="27"/>
      <c r="C179" s="30" t="s">
        <v>186</v>
      </c>
      <c r="D179" s="122">
        <f>+D180</f>
        <v>123854526966</v>
      </c>
      <c r="E179" s="122">
        <f>+E180</f>
        <v>104508040036</v>
      </c>
      <c r="F179" s="122">
        <f>+F180</f>
        <v>32582408107</v>
      </c>
      <c r="G179" s="122">
        <f>+G180</f>
        <v>0</v>
      </c>
      <c r="H179" s="123">
        <f>+H180</f>
        <v>0</v>
      </c>
    </row>
    <row r="180" spans="1:8" ht="13.5" customHeight="1" x14ac:dyDescent="0.25">
      <c r="A180" s="26">
        <v>24040600</v>
      </c>
      <c r="B180" s="27"/>
      <c r="C180" s="30" t="s">
        <v>78</v>
      </c>
      <c r="D180" s="122">
        <f>SUM(D181:D183)</f>
        <v>123854526966</v>
      </c>
      <c r="E180" s="122">
        <f>SUM(E181:E183)</f>
        <v>104508040036</v>
      </c>
      <c r="F180" s="122">
        <f>SUM(F181:F183)</f>
        <v>32582408107</v>
      </c>
      <c r="G180" s="122">
        <f>SUM(G181:G183)</f>
        <v>0</v>
      </c>
      <c r="H180" s="123">
        <f>SUM(H181:H183)</f>
        <v>0</v>
      </c>
    </row>
    <row r="181" spans="1:8" ht="43.5" customHeight="1" x14ac:dyDescent="0.25">
      <c r="A181" s="26">
        <v>240406001</v>
      </c>
      <c r="B181" s="27">
        <v>10</v>
      </c>
      <c r="C181" s="30" t="s">
        <v>89</v>
      </c>
      <c r="D181" s="122">
        <v>25752084287</v>
      </c>
      <c r="E181" s="122">
        <v>25752084287</v>
      </c>
      <c r="F181" s="122">
        <v>1211663863</v>
      </c>
      <c r="G181" s="122">
        <v>0</v>
      </c>
      <c r="H181" s="123">
        <v>0</v>
      </c>
    </row>
    <row r="182" spans="1:8" ht="45" customHeight="1" x14ac:dyDescent="0.25">
      <c r="A182" s="26">
        <v>240406001</v>
      </c>
      <c r="B182" s="27">
        <v>13</v>
      </c>
      <c r="C182" s="30" t="s">
        <v>89</v>
      </c>
      <c r="D182" s="122">
        <v>30000000000</v>
      </c>
      <c r="E182" s="122">
        <v>19549065863</v>
      </c>
      <c r="F182" s="122">
        <v>0</v>
      </c>
      <c r="G182" s="124">
        <v>0</v>
      </c>
      <c r="H182" s="125">
        <v>0</v>
      </c>
    </row>
    <row r="183" spans="1:8" ht="45" customHeight="1" x14ac:dyDescent="0.25">
      <c r="A183" s="26">
        <v>240406001</v>
      </c>
      <c r="B183" s="27">
        <v>20</v>
      </c>
      <c r="C183" s="30" t="s">
        <v>89</v>
      </c>
      <c r="D183" s="122">
        <v>68102442679</v>
      </c>
      <c r="E183" s="122">
        <v>59206889886</v>
      </c>
      <c r="F183" s="122">
        <v>31370744244</v>
      </c>
      <c r="G183" s="124">
        <v>0</v>
      </c>
      <c r="H183" s="125">
        <v>0</v>
      </c>
    </row>
    <row r="184" spans="1:8" ht="15.75" x14ac:dyDescent="0.25">
      <c r="A184" s="26">
        <v>2405</v>
      </c>
      <c r="B184" s="27"/>
      <c r="C184" s="30" t="s">
        <v>187</v>
      </c>
      <c r="D184" s="122">
        <f>+D185</f>
        <v>3500000000</v>
      </c>
      <c r="E184" s="122">
        <f>+E185</f>
        <v>1226043184</v>
      </c>
      <c r="F184" s="122">
        <f>+F185</f>
        <v>1129314713</v>
      </c>
      <c r="G184" s="122">
        <f>+G185</f>
        <v>0</v>
      </c>
      <c r="H184" s="123">
        <f>+H185</f>
        <v>0</v>
      </c>
    </row>
    <row r="185" spans="1:8" ht="16.5" customHeight="1" thickBot="1" x14ac:dyDescent="0.3">
      <c r="A185" s="32">
        <v>24050600</v>
      </c>
      <c r="B185" s="33"/>
      <c r="C185" s="73" t="s">
        <v>78</v>
      </c>
      <c r="D185" s="127">
        <f>+D196</f>
        <v>3500000000</v>
      </c>
      <c r="E185" s="127">
        <f>+E196</f>
        <v>1226043184</v>
      </c>
      <c r="F185" s="127">
        <f>+F196</f>
        <v>1129314713</v>
      </c>
      <c r="G185" s="127">
        <f>+G196</f>
        <v>0</v>
      </c>
      <c r="H185" s="128">
        <f>+H196</f>
        <v>0</v>
      </c>
    </row>
    <row r="186" spans="1:8" ht="6" customHeight="1" thickBot="1" x14ac:dyDescent="0.3">
      <c r="A186" s="149"/>
      <c r="B186" s="149"/>
      <c r="C186" s="150"/>
      <c r="D186" s="151"/>
      <c r="E186" s="151"/>
      <c r="F186" s="151"/>
      <c r="G186" s="151"/>
      <c r="H186" s="151"/>
    </row>
    <row r="187" spans="1:8" x14ac:dyDescent="0.25">
      <c r="A187" s="416" t="s">
        <v>1</v>
      </c>
      <c r="B187" s="417"/>
      <c r="C187" s="417"/>
      <c r="D187" s="417"/>
      <c r="E187" s="417"/>
      <c r="F187" s="417"/>
      <c r="G187" s="417"/>
      <c r="H187" s="418"/>
    </row>
    <row r="188" spans="1:8" ht="12" customHeight="1" x14ac:dyDescent="0.25">
      <c r="A188" s="419" t="s">
        <v>115</v>
      </c>
      <c r="B188" s="420"/>
      <c r="C188" s="420"/>
      <c r="D188" s="420"/>
      <c r="E188" s="420"/>
      <c r="F188" s="420"/>
      <c r="G188" s="420"/>
      <c r="H188" s="421"/>
    </row>
    <row r="189" spans="1:8" ht="1.5" hidden="1" customHeight="1" x14ac:dyDescent="0.25">
      <c r="A189" s="2"/>
      <c r="H189" s="5"/>
    </row>
    <row r="190" spans="1:8" ht="12" customHeight="1" x14ac:dyDescent="0.25">
      <c r="A190" s="6" t="s">
        <v>0</v>
      </c>
      <c r="H190" s="5"/>
    </row>
    <row r="191" spans="1:8" ht="2.25" hidden="1" customHeight="1" x14ac:dyDescent="0.25">
      <c r="A191" s="2"/>
      <c r="H191" s="7"/>
    </row>
    <row r="192" spans="1:8" ht="15.75" customHeight="1" thickBot="1" x14ac:dyDescent="0.3">
      <c r="A192" s="2" t="s">
        <v>116</v>
      </c>
      <c r="C192" s="57" t="s">
        <v>4</v>
      </c>
      <c r="E192" s="3" t="str">
        <f>E128</f>
        <v>MES:</v>
      </c>
      <c r="F192" s="3" t="str">
        <f>F7</f>
        <v>FEBRERO</v>
      </c>
      <c r="G192" s="3" t="str">
        <f>G167</f>
        <v xml:space="preserve">                                VIGENCIA FISCAL:      2017</v>
      </c>
      <c r="H192" s="5"/>
    </row>
    <row r="193" spans="1:8" ht="3" hidden="1" customHeight="1" x14ac:dyDescent="0.25">
      <c r="A193" s="2"/>
      <c r="H193" s="5"/>
    </row>
    <row r="194" spans="1:8" ht="15" customHeight="1" thickBot="1" x14ac:dyDescent="0.3">
      <c r="A194" s="112"/>
      <c r="B194" s="113"/>
      <c r="C194" s="114"/>
      <c r="D194" s="115"/>
      <c r="E194" s="115"/>
      <c r="F194" s="115"/>
      <c r="G194" s="115"/>
      <c r="H194" s="116"/>
    </row>
    <row r="195" spans="1:8" ht="27.75" customHeight="1" thickBot="1" x14ac:dyDescent="0.3">
      <c r="A195" s="43" t="s">
        <v>119</v>
      </c>
      <c r="B195" s="44"/>
      <c r="C195" s="44" t="s">
        <v>120</v>
      </c>
      <c r="D195" s="45" t="s">
        <v>121</v>
      </c>
      <c r="E195" s="45" t="s">
        <v>122</v>
      </c>
      <c r="F195" s="45" t="s">
        <v>123</v>
      </c>
      <c r="G195" s="45" t="s">
        <v>124</v>
      </c>
      <c r="H195" s="47" t="s">
        <v>125</v>
      </c>
    </row>
    <row r="196" spans="1:8" ht="37.5" customHeight="1" x14ac:dyDescent="0.25">
      <c r="A196" s="21">
        <v>240506001</v>
      </c>
      <c r="B196" s="22">
        <v>20</v>
      </c>
      <c r="C196" s="78" t="s">
        <v>91</v>
      </c>
      <c r="D196" s="120">
        <v>3500000000</v>
      </c>
      <c r="E196" s="120">
        <v>1226043184</v>
      </c>
      <c r="F196" s="120">
        <v>1129314713</v>
      </c>
      <c r="G196" s="120">
        <v>0</v>
      </c>
      <c r="H196" s="121">
        <v>0</v>
      </c>
    </row>
    <row r="197" spans="1:8" ht="29.25" customHeight="1" x14ac:dyDescent="0.25">
      <c r="A197" s="26">
        <v>2499</v>
      </c>
      <c r="B197" s="27"/>
      <c r="C197" s="30" t="s">
        <v>188</v>
      </c>
      <c r="D197" s="122">
        <f>+D198</f>
        <v>52743745324</v>
      </c>
      <c r="E197" s="122">
        <f>+E198</f>
        <v>28825832871</v>
      </c>
      <c r="F197" s="122">
        <f>+F198</f>
        <v>24244693071</v>
      </c>
      <c r="G197" s="122">
        <f>+G198</f>
        <v>867945008</v>
      </c>
      <c r="H197" s="123">
        <f>+H198</f>
        <v>867945008</v>
      </c>
    </row>
    <row r="198" spans="1:8" ht="16.5" customHeight="1" x14ac:dyDescent="0.25">
      <c r="A198" s="26">
        <v>24990600</v>
      </c>
      <c r="B198" s="27"/>
      <c r="C198" s="30" t="s">
        <v>78</v>
      </c>
      <c r="D198" s="122">
        <f>SUM(D199:D205)</f>
        <v>52743745324</v>
      </c>
      <c r="E198" s="122">
        <f>SUM(E199:E205)</f>
        <v>28825832871</v>
      </c>
      <c r="F198" s="122">
        <f>SUM(F199:F205)</f>
        <v>24244693071</v>
      </c>
      <c r="G198" s="122">
        <f>SUM(G199:G205)</f>
        <v>867945008</v>
      </c>
      <c r="H198" s="123">
        <f>SUM(H199:H205)</f>
        <v>867945008</v>
      </c>
    </row>
    <row r="199" spans="1:8" ht="45" customHeight="1" x14ac:dyDescent="0.25">
      <c r="A199" s="26">
        <v>249906001</v>
      </c>
      <c r="B199" s="27">
        <v>10</v>
      </c>
      <c r="C199" s="30" t="s">
        <v>95</v>
      </c>
      <c r="D199" s="122">
        <v>3796516572</v>
      </c>
      <c r="E199" s="122">
        <v>200000000</v>
      </c>
      <c r="F199" s="122">
        <v>0</v>
      </c>
      <c r="G199" s="122">
        <v>0</v>
      </c>
      <c r="H199" s="123">
        <v>0</v>
      </c>
    </row>
    <row r="200" spans="1:8" ht="45" customHeight="1" x14ac:dyDescent="0.25">
      <c r="A200" s="26">
        <v>249906001</v>
      </c>
      <c r="B200" s="27">
        <v>13</v>
      </c>
      <c r="C200" s="30" t="s">
        <v>95</v>
      </c>
      <c r="D200" s="122">
        <v>5000000000</v>
      </c>
      <c r="E200" s="122">
        <v>0</v>
      </c>
      <c r="F200" s="122">
        <v>0</v>
      </c>
      <c r="G200" s="122">
        <v>0</v>
      </c>
      <c r="H200" s="123">
        <v>0</v>
      </c>
    </row>
    <row r="201" spans="1:8" ht="43.5" customHeight="1" x14ac:dyDescent="0.25">
      <c r="A201" s="26">
        <v>249906001</v>
      </c>
      <c r="B201" s="27">
        <v>20</v>
      </c>
      <c r="C201" s="30" t="s">
        <v>95</v>
      </c>
      <c r="D201" s="122">
        <v>15789524800</v>
      </c>
      <c r="E201" s="122">
        <v>10440457287</v>
      </c>
      <c r="F201" s="122">
        <v>9579683287</v>
      </c>
      <c r="G201" s="122">
        <v>130492619</v>
      </c>
      <c r="H201" s="123">
        <v>130492619</v>
      </c>
    </row>
    <row r="202" spans="1:8" ht="57" customHeight="1" x14ac:dyDescent="0.25">
      <c r="A202" s="26">
        <v>249906002</v>
      </c>
      <c r="B202" s="27">
        <v>20</v>
      </c>
      <c r="C202" s="30" t="s">
        <v>189</v>
      </c>
      <c r="D202" s="122">
        <v>58000000</v>
      </c>
      <c r="E202" s="122">
        <v>0</v>
      </c>
      <c r="F202" s="122">
        <v>0</v>
      </c>
      <c r="G202" s="122">
        <v>0</v>
      </c>
      <c r="H202" s="123">
        <v>0</v>
      </c>
    </row>
    <row r="203" spans="1:8" ht="59.25" customHeight="1" x14ac:dyDescent="0.25">
      <c r="A203" s="26">
        <v>249906002</v>
      </c>
      <c r="B203" s="27">
        <v>21</v>
      </c>
      <c r="C203" s="30" t="s">
        <v>189</v>
      </c>
      <c r="D203" s="122">
        <v>192000000</v>
      </c>
      <c r="E203" s="122">
        <v>0</v>
      </c>
      <c r="F203" s="122">
        <v>0</v>
      </c>
      <c r="G203" s="122">
        <v>0</v>
      </c>
      <c r="H203" s="123">
        <v>0</v>
      </c>
    </row>
    <row r="204" spans="1:8" ht="76.5" customHeight="1" x14ac:dyDescent="0.25">
      <c r="A204" s="26">
        <v>249906003</v>
      </c>
      <c r="B204" s="27">
        <v>20</v>
      </c>
      <c r="C204" s="30" t="s">
        <v>93</v>
      </c>
      <c r="D204" s="122">
        <v>4000000000</v>
      </c>
      <c r="E204" s="122">
        <v>1035815757</v>
      </c>
      <c r="F204" s="122">
        <v>96696957</v>
      </c>
      <c r="G204" s="122">
        <v>0</v>
      </c>
      <c r="H204" s="123">
        <v>0</v>
      </c>
    </row>
    <row r="205" spans="1:8" ht="60.75" customHeight="1" thickBot="1" x14ac:dyDescent="0.3">
      <c r="A205" s="26">
        <v>249906004</v>
      </c>
      <c r="B205" s="27">
        <v>20</v>
      </c>
      <c r="C205" s="30" t="s">
        <v>190</v>
      </c>
      <c r="D205" s="122">
        <v>23907703952</v>
      </c>
      <c r="E205" s="122">
        <v>17149559827</v>
      </c>
      <c r="F205" s="122">
        <v>14568312827</v>
      </c>
      <c r="G205" s="122">
        <v>737452389</v>
      </c>
      <c r="H205" s="123">
        <v>737452389</v>
      </c>
    </row>
    <row r="206" spans="1:8" ht="15" customHeight="1" thickBot="1" x14ac:dyDescent="0.3">
      <c r="A206" s="422" t="s">
        <v>191</v>
      </c>
      <c r="B206" s="423"/>
      <c r="C206" s="424"/>
      <c r="D206" s="152">
        <f>+D143+D139+D11</f>
        <v>2639412084869</v>
      </c>
      <c r="E206" s="152">
        <f>+E11+E139+E143</f>
        <v>1571855858184</v>
      </c>
      <c r="F206" s="152">
        <f>+F11+F139+F143</f>
        <v>1457722799844.01</v>
      </c>
      <c r="G206" s="152">
        <f>+G11+G139+G143</f>
        <v>46793402789.010002</v>
      </c>
      <c r="H206" s="89">
        <f>+H11+H139+H143</f>
        <v>46220123484.010002</v>
      </c>
    </row>
    <row r="207" spans="1:8" ht="16.5" customHeight="1" x14ac:dyDescent="0.25">
      <c r="A207" s="153"/>
      <c r="B207" s="113"/>
      <c r="C207" s="114"/>
      <c r="D207" s="115"/>
      <c r="E207" s="115"/>
      <c r="F207" s="154"/>
      <c r="G207" s="154"/>
      <c r="H207" s="116"/>
    </row>
    <row r="208" spans="1:8" ht="16.5" customHeight="1" x14ac:dyDescent="0.25">
      <c r="A208" s="2"/>
      <c r="F208" s="151"/>
      <c r="G208" s="151"/>
      <c r="H208" s="5"/>
    </row>
    <row r="209" spans="1:8" ht="7.5" customHeight="1" x14ac:dyDescent="0.25">
      <c r="A209" s="2"/>
      <c r="F209" s="151"/>
      <c r="G209" s="151"/>
      <c r="H209" s="5"/>
    </row>
    <row r="210" spans="1:8" ht="16.5" hidden="1" customHeight="1" x14ac:dyDescent="0.25">
      <c r="A210" s="2"/>
      <c r="F210" s="151"/>
      <c r="G210" s="151"/>
      <c r="H210" s="5"/>
    </row>
    <row r="211" spans="1:8" ht="16.5" hidden="1" customHeight="1" x14ac:dyDescent="0.25">
      <c r="A211" s="2"/>
      <c r="F211" s="151"/>
      <c r="G211" s="151"/>
      <c r="H211" s="5"/>
    </row>
    <row r="212" spans="1:8" ht="16.5" customHeight="1" x14ac:dyDescent="0.25">
      <c r="A212" s="2"/>
      <c r="C212" s="75"/>
      <c r="D212" s="211"/>
      <c r="E212" s="211"/>
      <c r="F212" s="211"/>
      <c r="G212" s="211"/>
      <c r="H212" s="5"/>
    </row>
    <row r="213" spans="1:8" ht="5.25" customHeight="1" x14ac:dyDescent="0.25">
      <c r="A213" s="2"/>
      <c r="C213" s="75" t="s">
        <v>192</v>
      </c>
      <c r="D213" s="212"/>
      <c r="E213" s="39"/>
      <c r="F213" s="211" t="s">
        <v>193</v>
      </c>
      <c r="G213" s="211"/>
      <c r="H213" s="5"/>
    </row>
    <row r="214" spans="1:8" ht="15.75" x14ac:dyDescent="0.25">
      <c r="A214" s="6"/>
      <c r="C214" s="213" t="s">
        <v>194</v>
      </c>
      <c r="D214" s="39"/>
      <c r="E214" s="212"/>
      <c r="F214" s="214" t="s">
        <v>195</v>
      </c>
      <c r="G214" s="211"/>
      <c r="H214" s="5"/>
    </row>
    <row r="215" spans="1:8" ht="15.75" x14ac:dyDescent="0.25">
      <c r="A215" s="6"/>
      <c r="C215" s="215" t="s">
        <v>196</v>
      </c>
      <c r="D215" s="212"/>
      <c r="E215" s="39"/>
      <c r="F215" s="161" t="s">
        <v>197</v>
      </c>
      <c r="G215" s="151"/>
      <c r="H215" s="157"/>
    </row>
    <row r="216" spans="1:8" ht="15.75" x14ac:dyDescent="0.25">
      <c r="A216" s="6"/>
      <c r="C216" s="213"/>
      <c r="D216" s="39"/>
      <c r="E216" s="39"/>
      <c r="F216" s="214"/>
      <c r="G216" s="211"/>
      <c r="H216" s="157"/>
    </row>
    <row r="217" spans="1:8" ht="16.5" hidden="1" customHeight="1" x14ac:dyDescent="0.25">
      <c r="A217" s="2"/>
      <c r="C217" s="75"/>
      <c r="D217" s="214"/>
      <c r="E217" s="211"/>
      <c r="F217" s="211"/>
      <c r="G217" s="211"/>
      <c r="H217" s="5"/>
    </row>
    <row r="218" spans="1:8" ht="16.5" hidden="1" customHeight="1" x14ac:dyDescent="0.25">
      <c r="A218" s="2"/>
      <c r="C218" s="75"/>
      <c r="D218" s="214"/>
      <c r="E218" s="39"/>
      <c r="F218" s="211"/>
      <c r="G218" s="211"/>
      <c r="H218" s="5"/>
    </row>
    <row r="219" spans="1:8" ht="16.5" customHeight="1" x14ac:dyDescent="0.25">
      <c r="A219" s="2"/>
      <c r="C219" s="75"/>
      <c r="D219" s="214"/>
      <c r="E219" s="39"/>
      <c r="F219" s="211"/>
      <c r="G219" s="211"/>
      <c r="H219" s="5"/>
    </row>
    <row r="220" spans="1:8" ht="15.75" x14ac:dyDescent="0.25">
      <c r="A220" s="2"/>
      <c r="C220" s="75"/>
      <c r="D220" s="214"/>
      <c r="E220" s="39"/>
      <c r="F220" s="211"/>
      <c r="G220" s="211"/>
      <c r="H220" s="5"/>
    </row>
    <row r="221" spans="1:8" ht="2.25" customHeight="1" x14ac:dyDescent="0.25">
      <c r="A221" s="2"/>
      <c r="C221" s="75"/>
      <c r="D221" s="214"/>
      <c r="E221" s="39"/>
      <c r="F221" s="211"/>
      <c r="G221" s="211"/>
      <c r="H221" s="5"/>
    </row>
    <row r="222" spans="1:8" ht="15.75" x14ac:dyDescent="0.25">
      <c r="A222" s="2"/>
      <c r="C222" s="216" t="s">
        <v>193</v>
      </c>
      <c r="D222" s="214" t="s">
        <v>193</v>
      </c>
      <c r="E222" s="39"/>
      <c r="F222" s="214" t="s">
        <v>193</v>
      </c>
      <c r="G222" s="211"/>
      <c r="H222" s="5"/>
    </row>
    <row r="223" spans="1:8" ht="12.75" customHeight="1" x14ac:dyDescent="0.25">
      <c r="A223" s="2"/>
      <c r="C223" s="213" t="s">
        <v>198</v>
      </c>
      <c r="D223" s="214" t="s">
        <v>199</v>
      </c>
      <c r="E223" s="39"/>
      <c r="F223" s="214" t="s">
        <v>110</v>
      </c>
      <c r="G223" s="211"/>
      <c r="H223" s="5"/>
    </row>
    <row r="224" spans="1:8" ht="17.25" customHeight="1" thickBot="1" x14ac:dyDescent="0.3">
      <c r="A224" s="103"/>
      <c r="B224" s="62"/>
      <c r="C224" s="217" t="s">
        <v>200</v>
      </c>
      <c r="D224" s="163" t="s">
        <v>201</v>
      </c>
      <c r="E224" s="164"/>
      <c r="F224" s="163" t="s">
        <v>202</v>
      </c>
      <c r="G224" s="165"/>
      <c r="H224" s="65"/>
    </row>
    <row r="225" spans="1:8" ht="0.75" hidden="1" customHeight="1" x14ac:dyDescent="0.25">
      <c r="A225" s="2"/>
      <c r="C225" s="150"/>
      <c r="D225" s="161"/>
      <c r="E225" s="149"/>
      <c r="F225" s="151"/>
      <c r="G225" s="151"/>
      <c r="H225" s="5"/>
    </row>
    <row r="226" spans="1:8" ht="0.75" customHeight="1" thickBot="1" x14ac:dyDescent="0.3">
      <c r="A226" s="103"/>
      <c r="B226" s="62"/>
      <c r="C226" s="162"/>
      <c r="D226" s="163"/>
      <c r="E226" s="164"/>
      <c r="F226" s="165"/>
      <c r="G226" s="165"/>
      <c r="H226" s="65"/>
    </row>
    <row r="227" spans="1:8" x14ac:dyDescent="0.25">
      <c r="A227" s="2"/>
      <c r="C227" s="150"/>
      <c r="D227" s="161"/>
      <c r="E227" s="149"/>
      <c r="F227" s="151"/>
      <c r="G227" s="151"/>
    </row>
    <row r="230" spans="1:8" x14ac:dyDescent="0.25">
      <c r="E230" s="166"/>
    </row>
  </sheetData>
  <mergeCells count="39">
    <mergeCell ref="BE163:BL163"/>
    <mergeCell ref="M163:P163"/>
    <mergeCell ref="A2:H2"/>
    <mergeCell ref="A3:H3"/>
    <mergeCell ref="A49:H49"/>
    <mergeCell ref="A50:H50"/>
    <mergeCell ref="A83:H83"/>
    <mergeCell ref="A84:H84"/>
    <mergeCell ref="A123:H123"/>
    <mergeCell ref="A124:H124"/>
    <mergeCell ref="A162:H162"/>
    <mergeCell ref="A163:H163"/>
    <mergeCell ref="I163:L163"/>
    <mergeCell ref="Q163:X163"/>
    <mergeCell ref="Y163:AF163"/>
    <mergeCell ref="AG163:AN163"/>
    <mergeCell ref="GS163:GZ163"/>
    <mergeCell ref="A206:C206"/>
    <mergeCell ref="FE163:FL163"/>
    <mergeCell ref="FM163:FT163"/>
    <mergeCell ref="FU163:GB163"/>
    <mergeCell ref="GC163:GJ163"/>
    <mergeCell ref="A187:H187"/>
    <mergeCell ref="A188:H188"/>
    <mergeCell ref="DI163:DP163"/>
    <mergeCell ref="DQ163:DX163"/>
    <mergeCell ref="DY163:EF163"/>
    <mergeCell ref="EG163:EN163"/>
    <mergeCell ref="EO163:EV163"/>
    <mergeCell ref="AO163:AV163"/>
    <mergeCell ref="AW163:BD163"/>
    <mergeCell ref="BU163:CB163"/>
    <mergeCell ref="EW163:FD163"/>
    <mergeCell ref="BM163:BT163"/>
    <mergeCell ref="CS163:CZ163"/>
    <mergeCell ref="DA163:DH163"/>
    <mergeCell ref="GK163:GR163"/>
    <mergeCell ref="CC163:CJ163"/>
    <mergeCell ref="CK163:CR163"/>
  </mergeCells>
  <printOptions horizontalCentered="1" verticalCentered="1"/>
  <pageMargins left="0.31496062992125984" right="0.31496062992125984" top="0" bottom="0" header="0.31496062992125984" footer="0.31496062992125984"/>
  <pageSetup scale="58" orientation="landscape" r:id="rId1"/>
  <rowBreaks count="5" manualBreakCount="5">
    <brk id="47" max="16383" man="1"/>
    <brk id="81" max="16383" man="1"/>
    <brk id="121" max="16383" man="1"/>
    <brk id="160" max="7" man="1"/>
    <brk id="185" max="7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230"/>
  <sheetViews>
    <sheetView zoomScaleNormal="100" workbookViewId="0">
      <selection activeCell="A17" sqref="A17"/>
    </sheetView>
  </sheetViews>
  <sheetFormatPr baseColWidth="10" defaultRowHeight="15" x14ac:dyDescent="0.25"/>
  <cols>
    <col min="1" max="1" width="15.42578125" style="1" customWidth="1"/>
    <col min="2" max="2" width="3.85546875" style="1" customWidth="1"/>
    <col min="3" max="3" width="49.85546875" style="57" customWidth="1"/>
    <col min="4" max="4" width="22.5703125" style="3" customWidth="1"/>
    <col min="5" max="5" width="23" style="3" customWidth="1"/>
    <col min="6" max="6" width="22.85546875" style="3" customWidth="1"/>
    <col min="7" max="7" width="23.42578125" style="3" customWidth="1"/>
    <col min="8" max="8" width="22" style="3" customWidth="1"/>
    <col min="9" max="232" width="11.42578125" style="1"/>
    <col min="233" max="233" width="15.42578125" style="1" customWidth="1"/>
    <col min="234" max="234" width="3.85546875" style="1" customWidth="1"/>
    <col min="235" max="235" width="49.85546875" style="1" customWidth="1"/>
    <col min="236" max="236" width="22.5703125" style="1" customWidth="1"/>
    <col min="237" max="237" width="23" style="1" customWidth="1"/>
    <col min="238" max="238" width="22.85546875" style="1" customWidth="1"/>
    <col min="239" max="239" width="23.42578125" style="1" customWidth="1"/>
    <col min="240" max="240" width="22" style="1" customWidth="1"/>
    <col min="241" max="242" width="11.42578125" style="1"/>
    <col min="243" max="243" width="18.140625" style="1" bestFit="1" customWidth="1"/>
    <col min="244" max="488" width="11.42578125" style="1"/>
    <col min="489" max="489" width="15.42578125" style="1" customWidth="1"/>
    <col min="490" max="490" width="3.85546875" style="1" customWidth="1"/>
    <col min="491" max="491" width="49.85546875" style="1" customWidth="1"/>
    <col min="492" max="492" width="22.5703125" style="1" customWidth="1"/>
    <col min="493" max="493" width="23" style="1" customWidth="1"/>
    <col min="494" max="494" width="22.85546875" style="1" customWidth="1"/>
    <col min="495" max="495" width="23.42578125" style="1" customWidth="1"/>
    <col min="496" max="496" width="22" style="1" customWidth="1"/>
    <col min="497" max="498" width="11.42578125" style="1"/>
    <col min="499" max="499" width="18.140625" style="1" bestFit="1" customWidth="1"/>
    <col min="500" max="744" width="11.42578125" style="1"/>
    <col min="745" max="745" width="15.42578125" style="1" customWidth="1"/>
    <col min="746" max="746" width="3.85546875" style="1" customWidth="1"/>
    <col min="747" max="747" width="49.85546875" style="1" customWidth="1"/>
    <col min="748" max="748" width="22.5703125" style="1" customWidth="1"/>
    <col min="749" max="749" width="23" style="1" customWidth="1"/>
    <col min="750" max="750" width="22.85546875" style="1" customWidth="1"/>
    <col min="751" max="751" width="23.42578125" style="1" customWidth="1"/>
    <col min="752" max="752" width="22" style="1" customWidth="1"/>
    <col min="753" max="754" width="11.42578125" style="1"/>
    <col min="755" max="755" width="18.140625" style="1" bestFit="1" customWidth="1"/>
    <col min="756" max="1000" width="11.42578125" style="1"/>
    <col min="1001" max="1001" width="15.42578125" style="1" customWidth="1"/>
    <col min="1002" max="1002" width="3.85546875" style="1" customWidth="1"/>
    <col min="1003" max="1003" width="49.85546875" style="1" customWidth="1"/>
    <col min="1004" max="1004" width="22.5703125" style="1" customWidth="1"/>
    <col min="1005" max="1005" width="23" style="1" customWidth="1"/>
    <col min="1006" max="1006" width="22.85546875" style="1" customWidth="1"/>
    <col min="1007" max="1007" width="23.42578125" style="1" customWidth="1"/>
    <col min="1008" max="1008" width="22" style="1" customWidth="1"/>
    <col min="1009" max="1010" width="11.42578125" style="1"/>
    <col min="1011" max="1011" width="18.140625" style="1" bestFit="1" customWidth="1"/>
    <col min="1012" max="1256" width="11.42578125" style="1"/>
    <col min="1257" max="1257" width="15.42578125" style="1" customWidth="1"/>
    <col min="1258" max="1258" width="3.85546875" style="1" customWidth="1"/>
    <col min="1259" max="1259" width="49.85546875" style="1" customWidth="1"/>
    <col min="1260" max="1260" width="22.5703125" style="1" customWidth="1"/>
    <col min="1261" max="1261" width="23" style="1" customWidth="1"/>
    <col min="1262" max="1262" width="22.85546875" style="1" customWidth="1"/>
    <col min="1263" max="1263" width="23.42578125" style="1" customWidth="1"/>
    <col min="1264" max="1264" width="22" style="1" customWidth="1"/>
    <col min="1265" max="1266" width="11.42578125" style="1"/>
    <col min="1267" max="1267" width="18.140625" style="1" bestFit="1" customWidth="1"/>
    <col min="1268" max="1512" width="11.42578125" style="1"/>
    <col min="1513" max="1513" width="15.42578125" style="1" customWidth="1"/>
    <col min="1514" max="1514" width="3.85546875" style="1" customWidth="1"/>
    <col min="1515" max="1515" width="49.85546875" style="1" customWidth="1"/>
    <col min="1516" max="1516" width="22.5703125" style="1" customWidth="1"/>
    <col min="1517" max="1517" width="23" style="1" customWidth="1"/>
    <col min="1518" max="1518" width="22.85546875" style="1" customWidth="1"/>
    <col min="1519" max="1519" width="23.42578125" style="1" customWidth="1"/>
    <col min="1520" max="1520" width="22" style="1" customWidth="1"/>
    <col min="1521" max="1522" width="11.42578125" style="1"/>
    <col min="1523" max="1523" width="18.140625" style="1" bestFit="1" customWidth="1"/>
    <col min="1524" max="1768" width="11.42578125" style="1"/>
    <col min="1769" max="1769" width="15.42578125" style="1" customWidth="1"/>
    <col min="1770" max="1770" width="3.85546875" style="1" customWidth="1"/>
    <col min="1771" max="1771" width="49.85546875" style="1" customWidth="1"/>
    <col min="1772" max="1772" width="22.5703125" style="1" customWidth="1"/>
    <col min="1773" max="1773" width="23" style="1" customWidth="1"/>
    <col min="1774" max="1774" width="22.85546875" style="1" customWidth="1"/>
    <col min="1775" max="1775" width="23.42578125" style="1" customWidth="1"/>
    <col min="1776" max="1776" width="22" style="1" customWidth="1"/>
    <col min="1777" max="1778" width="11.42578125" style="1"/>
    <col min="1779" max="1779" width="18.140625" style="1" bestFit="1" customWidth="1"/>
    <col min="1780" max="2024" width="11.42578125" style="1"/>
    <col min="2025" max="2025" width="15.42578125" style="1" customWidth="1"/>
    <col min="2026" max="2026" width="3.85546875" style="1" customWidth="1"/>
    <col min="2027" max="2027" width="49.85546875" style="1" customWidth="1"/>
    <col min="2028" max="2028" width="22.5703125" style="1" customWidth="1"/>
    <col min="2029" max="2029" width="23" style="1" customWidth="1"/>
    <col min="2030" max="2030" width="22.85546875" style="1" customWidth="1"/>
    <col min="2031" max="2031" width="23.42578125" style="1" customWidth="1"/>
    <col min="2032" max="2032" width="22" style="1" customWidth="1"/>
    <col min="2033" max="2034" width="11.42578125" style="1"/>
    <col min="2035" max="2035" width="18.140625" style="1" bestFit="1" customWidth="1"/>
    <col min="2036" max="2280" width="11.42578125" style="1"/>
    <col min="2281" max="2281" width="15.42578125" style="1" customWidth="1"/>
    <col min="2282" max="2282" width="3.85546875" style="1" customWidth="1"/>
    <col min="2283" max="2283" width="49.85546875" style="1" customWidth="1"/>
    <col min="2284" max="2284" width="22.5703125" style="1" customWidth="1"/>
    <col min="2285" max="2285" width="23" style="1" customWidth="1"/>
    <col min="2286" max="2286" width="22.85546875" style="1" customWidth="1"/>
    <col min="2287" max="2287" width="23.42578125" style="1" customWidth="1"/>
    <col min="2288" max="2288" width="22" style="1" customWidth="1"/>
    <col min="2289" max="2290" width="11.42578125" style="1"/>
    <col min="2291" max="2291" width="18.140625" style="1" bestFit="1" customWidth="1"/>
    <col min="2292" max="2536" width="11.42578125" style="1"/>
    <col min="2537" max="2537" width="15.42578125" style="1" customWidth="1"/>
    <col min="2538" max="2538" width="3.85546875" style="1" customWidth="1"/>
    <col min="2539" max="2539" width="49.85546875" style="1" customWidth="1"/>
    <col min="2540" max="2540" width="22.5703125" style="1" customWidth="1"/>
    <col min="2541" max="2541" width="23" style="1" customWidth="1"/>
    <col min="2542" max="2542" width="22.85546875" style="1" customWidth="1"/>
    <col min="2543" max="2543" width="23.42578125" style="1" customWidth="1"/>
    <col min="2544" max="2544" width="22" style="1" customWidth="1"/>
    <col min="2545" max="2546" width="11.42578125" style="1"/>
    <col min="2547" max="2547" width="18.140625" style="1" bestFit="1" customWidth="1"/>
    <col min="2548" max="2792" width="11.42578125" style="1"/>
    <col min="2793" max="2793" width="15.42578125" style="1" customWidth="1"/>
    <col min="2794" max="2794" width="3.85546875" style="1" customWidth="1"/>
    <col min="2795" max="2795" width="49.85546875" style="1" customWidth="1"/>
    <col min="2796" max="2796" width="22.5703125" style="1" customWidth="1"/>
    <col min="2797" max="2797" width="23" style="1" customWidth="1"/>
    <col min="2798" max="2798" width="22.85546875" style="1" customWidth="1"/>
    <col min="2799" max="2799" width="23.42578125" style="1" customWidth="1"/>
    <col min="2800" max="2800" width="22" style="1" customWidth="1"/>
    <col min="2801" max="2802" width="11.42578125" style="1"/>
    <col min="2803" max="2803" width="18.140625" style="1" bestFit="1" customWidth="1"/>
    <col min="2804" max="3048" width="11.42578125" style="1"/>
    <col min="3049" max="3049" width="15.42578125" style="1" customWidth="1"/>
    <col min="3050" max="3050" width="3.85546875" style="1" customWidth="1"/>
    <col min="3051" max="3051" width="49.85546875" style="1" customWidth="1"/>
    <col min="3052" max="3052" width="22.5703125" style="1" customWidth="1"/>
    <col min="3053" max="3053" width="23" style="1" customWidth="1"/>
    <col min="3054" max="3054" width="22.85546875" style="1" customWidth="1"/>
    <col min="3055" max="3055" width="23.42578125" style="1" customWidth="1"/>
    <col min="3056" max="3056" width="22" style="1" customWidth="1"/>
    <col min="3057" max="3058" width="11.42578125" style="1"/>
    <col min="3059" max="3059" width="18.140625" style="1" bestFit="1" customWidth="1"/>
    <col min="3060" max="3304" width="11.42578125" style="1"/>
    <col min="3305" max="3305" width="15.42578125" style="1" customWidth="1"/>
    <col min="3306" max="3306" width="3.85546875" style="1" customWidth="1"/>
    <col min="3307" max="3307" width="49.85546875" style="1" customWidth="1"/>
    <col min="3308" max="3308" width="22.5703125" style="1" customWidth="1"/>
    <col min="3309" max="3309" width="23" style="1" customWidth="1"/>
    <col min="3310" max="3310" width="22.85546875" style="1" customWidth="1"/>
    <col min="3311" max="3311" width="23.42578125" style="1" customWidth="1"/>
    <col min="3312" max="3312" width="22" style="1" customWidth="1"/>
    <col min="3313" max="3314" width="11.42578125" style="1"/>
    <col min="3315" max="3315" width="18.140625" style="1" bestFit="1" customWidth="1"/>
    <col min="3316" max="3560" width="11.42578125" style="1"/>
    <col min="3561" max="3561" width="15.42578125" style="1" customWidth="1"/>
    <col min="3562" max="3562" width="3.85546875" style="1" customWidth="1"/>
    <col min="3563" max="3563" width="49.85546875" style="1" customWidth="1"/>
    <col min="3564" max="3564" width="22.5703125" style="1" customWidth="1"/>
    <col min="3565" max="3565" width="23" style="1" customWidth="1"/>
    <col min="3566" max="3566" width="22.85546875" style="1" customWidth="1"/>
    <col min="3567" max="3567" width="23.42578125" style="1" customWidth="1"/>
    <col min="3568" max="3568" width="22" style="1" customWidth="1"/>
    <col min="3569" max="3570" width="11.42578125" style="1"/>
    <col min="3571" max="3571" width="18.140625" style="1" bestFit="1" customWidth="1"/>
    <col min="3572" max="3816" width="11.42578125" style="1"/>
    <col min="3817" max="3817" width="15.42578125" style="1" customWidth="1"/>
    <col min="3818" max="3818" width="3.85546875" style="1" customWidth="1"/>
    <col min="3819" max="3819" width="49.85546875" style="1" customWidth="1"/>
    <col min="3820" max="3820" width="22.5703125" style="1" customWidth="1"/>
    <col min="3821" max="3821" width="23" style="1" customWidth="1"/>
    <col min="3822" max="3822" width="22.85546875" style="1" customWidth="1"/>
    <col min="3823" max="3823" width="23.42578125" style="1" customWidth="1"/>
    <col min="3824" max="3824" width="22" style="1" customWidth="1"/>
    <col min="3825" max="3826" width="11.42578125" style="1"/>
    <col min="3827" max="3827" width="18.140625" style="1" bestFit="1" customWidth="1"/>
    <col min="3828" max="4072" width="11.42578125" style="1"/>
    <col min="4073" max="4073" width="15.42578125" style="1" customWidth="1"/>
    <col min="4074" max="4074" width="3.85546875" style="1" customWidth="1"/>
    <col min="4075" max="4075" width="49.85546875" style="1" customWidth="1"/>
    <col min="4076" max="4076" width="22.5703125" style="1" customWidth="1"/>
    <col min="4077" max="4077" width="23" style="1" customWidth="1"/>
    <col min="4078" max="4078" width="22.85546875" style="1" customWidth="1"/>
    <col min="4079" max="4079" width="23.42578125" style="1" customWidth="1"/>
    <col min="4080" max="4080" width="22" style="1" customWidth="1"/>
    <col min="4081" max="4082" width="11.42578125" style="1"/>
    <col min="4083" max="4083" width="18.140625" style="1" bestFit="1" customWidth="1"/>
    <col min="4084" max="4328" width="11.42578125" style="1"/>
    <col min="4329" max="4329" width="15.42578125" style="1" customWidth="1"/>
    <col min="4330" max="4330" width="3.85546875" style="1" customWidth="1"/>
    <col min="4331" max="4331" width="49.85546875" style="1" customWidth="1"/>
    <col min="4332" max="4332" width="22.5703125" style="1" customWidth="1"/>
    <col min="4333" max="4333" width="23" style="1" customWidth="1"/>
    <col min="4334" max="4334" width="22.85546875" style="1" customWidth="1"/>
    <col min="4335" max="4335" width="23.42578125" style="1" customWidth="1"/>
    <col min="4336" max="4336" width="22" style="1" customWidth="1"/>
    <col min="4337" max="4338" width="11.42578125" style="1"/>
    <col min="4339" max="4339" width="18.140625" style="1" bestFit="1" customWidth="1"/>
    <col min="4340" max="4584" width="11.42578125" style="1"/>
    <col min="4585" max="4585" width="15.42578125" style="1" customWidth="1"/>
    <col min="4586" max="4586" width="3.85546875" style="1" customWidth="1"/>
    <col min="4587" max="4587" width="49.85546875" style="1" customWidth="1"/>
    <col min="4588" max="4588" width="22.5703125" style="1" customWidth="1"/>
    <col min="4589" max="4589" width="23" style="1" customWidth="1"/>
    <col min="4590" max="4590" width="22.85546875" style="1" customWidth="1"/>
    <col min="4591" max="4591" width="23.42578125" style="1" customWidth="1"/>
    <col min="4592" max="4592" width="22" style="1" customWidth="1"/>
    <col min="4593" max="4594" width="11.42578125" style="1"/>
    <col min="4595" max="4595" width="18.140625" style="1" bestFit="1" customWidth="1"/>
    <col min="4596" max="4840" width="11.42578125" style="1"/>
    <col min="4841" max="4841" width="15.42578125" style="1" customWidth="1"/>
    <col min="4842" max="4842" width="3.85546875" style="1" customWidth="1"/>
    <col min="4843" max="4843" width="49.85546875" style="1" customWidth="1"/>
    <col min="4844" max="4844" width="22.5703125" style="1" customWidth="1"/>
    <col min="4845" max="4845" width="23" style="1" customWidth="1"/>
    <col min="4846" max="4846" width="22.85546875" style="1" customWidth="1"/>
    <col min="4847" max="4847" width="23.42578125" style="1" customWidth="1"/>
    <col min="4848" max="4848" width="22" style="1" customWidth="1"/>
    <col min="4849" max="4850" width="11.42578125" style="1"/>
    <col min="4851" max="4851" width="18.140625" style="1" bestFit="1" customWidth="1"/>
    <col min="4852" max="5096" width="11.42578125" style="1"/>
    <col min="5097" max="5097" width="15.42578125" style="1" customWidth="1"/>
    <col min="5098" max="5098" width="3.85546875" style="1" customWidth="1"/>
    <col min="5099" max="5099" width="49.85546875" style="1" customWidth="1"/>
    <col min="5100" max="5100" width="22.5703125" style="1" customWidth="1"/>
    <col min="5101" max="5101" width="23" style="1" customWidth="1"/>
    <col min="5102" max="5102" width="22.85546875" style="1" customWidth="1"/>
    <col min="5103" max="5103" width="23.42578125" style="1" customWidth="1"/>
    <col min="5104" max="5104" width="22" style="1" customWidth="1"/>
    <col min="5105" max="5106" width="11.42578125" style="1"/>
    <col min="5107" max="5107" width="18.140625" style="1" bestFit="1" customWidth="1"/>
    <col min="5108" max="5352" width="11.42578125" style="1"/>
    <col min="5353" max="5353" width="15.42578125" style="1" customWidth="1"/>
    <col min="5354" max="5354" width="3.85546875" style="1" customWidth="1"/>
    <col min="5355" max="5355" width="49.85546875" style="1" customWidth="1"/>
    <col min="5356" max="5356" width="22.5703125" style="1" customWidth="1"/>
    <col min="5357" max="5357" width="23" style="1" customWidth="1"/>
    <col min="5358" max="5358" width="22.85546875" style="1" customWidth="1"/>
    <col min="5359" max="5359" width="23.42578125" style="1" customWidth="1"/>
    <col min="5360" max="5360" width="22" style="1" customWidth="1"/>
    <col min="5361" max="5362" width="11.42578125" style="1"/>
    <col min="5363" max="5363" width="18.140625" style="1" bestFit="1" customWidth="1"/>
    <col min="5364" max="5608" width="11.42578125" style="1"/>
    <col min="5609" max="5609" width="15.42578125" style="1" customWidth="1"/>
    <col min="5610" max="5610" width="3.85546875" style="1" customWidth="1"/>
    <col min="5611" max="5611" width="49.85546875" style="1" customWidth="1"/>
    <col min="5612" max="5612" width="22.5703125" style="1" customWidth="1"/>
    <col min="5613" max="5613" width="23" style="1" customWidth="1"/>
    <col min="5614" max="5614" width="22.85546875" style="1" customWidth="1"/>
    <col min="5615" max="5615" width="23.42578125" style="1" customWidth="1"/>
    <col min="5616" max="5616" width="22" style="1" customWidth="1"/>
    <col min="5617" max="5618" width="11.42578125" style="1"/>
    <col min="5619" max="5619" width="18.140625" style="1" bestFit="1" customWidth="1"/>
    <col min="5620" max="5864" width="11.42578125" style="1"/>
    <col min="5865" max="5865" width="15.42578125" style="1" customWidth="1"/>
    <col min="5866" max="5866" width="3.85546875" style="1" customWidth="1"/>
    <col min="5867" max="5867" width="49.85546875" style="1" customWidth="1"/>
    <col min="5868" max="5868" width="22.5703125" style="1" customWidth="1"/>
    <col min="5869" max="5869" width="23" style="1" customWidth="1"/>
    <col min="5870" max="5870" width="22.85546875" style="1" customWidth="1"/>
    <col min="5871" max="5871" width="23.42578125" style="1" customWidth="1"/>
    <col min="5872" max="5872" width="22" style="1" customWidth="1"/>
    <col min="5873" max="5874" width="11.42578125" style="1"/>
    <col min="5875" max="5875" width="18.140625" style="1" bestFit="1" customWidth="1"/>
    <col min="5876" max="6120" width="11.42578125" style="1"/>
    <col min="6121" max="6121" width="15.42578125" style="1" customWidth="1"/>
    <col min="6122" max="6122" width="3.85546875" style="1" customWidth="1"/>
    <col min="6123" max="6123" width="49.85546875" style="1" customWidth="1"/>
    <col min="6124" max="6124" width="22.5703125" style="1" customWidth="1"/>
    <col min="6125" max="6125" width="23" style="1" customWidth="1"/>
    <col min="6126" max="6126" width="22.85546875" style="1" customWidth="1"/>
    <col min="6127" max="6127" width="23.42578125" style="1" customWidth="1"/>
    <col min="6128" max="6128" width="22" style="1" customWidth="1"/>
    <col min="6129" max="6130" width="11.42578125" style="1"/>
    <col min="6131" max="6131" width="18.140625" style="1" bestFit="1" customWidth="1"/>
    <col min="6132" max="6376" width="11.42578125" style="1"/>
    <col min="6377" max="6377" width="15.42578125" style="1" customWidth="1"/>
    <col min="6378" max="6378" width="3.85546875" style="1" customWidth="1"/>
    <col min="6379" max="6379" width="49.85546875" style="1" customWidth="1"/>
    <col min="6380" max="6380" width="22.5703125" style="1" customWidth="1"/>
    <col min="6381" max="6381" width="23" style="1" customWidth="1"/>
    <col min="6382" max="6382" width="22.85546875" style="1" customWidth="1"/>
    <col min="6383" max="6383" width="23.42578125" style="1" customWidth="1"/>
    <col min="6384" max="6384" width="22" style="1" customWidth="1"/>
    <col min="6385" max="6386" width="11.42578125" style="1"/>
    <col min="6387" max="6387" width="18.140625" style="1" bestFit="1" customWidth="1"/>
    <col min="6388" max="6632" width="11.42578125" style="1"/>
    <col min="6633" max="6633" width="15.42578125" style="1" customWidth="1"/>
    <col min="6634" max="6634" width="3.85546875" style="1" customWidth="1"/>
    <col min="6635" max="6635" width="49.85546875" style="1" customWidth="1"/>
    <col min="6636" max="6636" width="22.5703125" style="1" customWidth="1"/>
    <col min="6637" max="6637" width="23" style="1" customWidth="1"/>
    <col min="6638" max="6638" width="22.85546875" style="1" customWidth="1"/>
    <col min="6639" max="6639" width="23.42578125" style="1" customWidth="1"/>
    <col min="6640" max="6640" width="22" style="1" customWidth="1"/>
    <col min="6641" max="6642" width="11.42578125" style="1"/>
    <col min="6643" max="6643" width="18.140625" style="1" bestFit="1" customWidth="1"/>
    <col min="6644" max="6888" width="11.42578125" style="1"/>
    <col min="6889" max="6889" width="15.42578125" style="1" customWidth="1"/>
    <col min="6890" max="6890" width="3.85546875" style="1" customWidth="1"/>
    <col min="6891" max="6891" width="49.85546875" style="1" customWidth="1"/>
    <col min="6892" max="6892" width="22.5703125" style="1" customWidth="1"/>
    <col min="6893" max="6893" width="23" style="1" customWidth="1"/>
    <col min="6894" max="6894" width="22.85546875" style="1" customWidth="1"/>
    <col min="6895" max="6895" width="23.42578125" style="1" customWidth="1"/>
    <col min="6896" max="6896" width="22" style="1" customWidth="1"/>
    <col min="6897" max="6898" width="11.42578125" style="1"/>
    <col min="6899" max="6899" width="18.140625" style="1" bestFit="1" customWidth="1"/>
    <col min="6900" max="7144" width="11.42578125" style="1"/>
    <col min="7145" max="7145" width="15.42578125" style="1" customWidth="1"/>
    <col min="7146" max="7146" width="3.85546875" style="1" customWidth="1"/>
    <col min="7147" max="7147" width="49.85546875" style="1" customWidth="1"/>
    <col min="7148" max="7148" width="22.5703125" style="1" customWidth="1"/>
    <col min="7149" max="7149" width="23" style="1" customWidth="1"/>
    <col min="7150" max="7150" width="22.85546875" style="1" customWidth="1"/>
    <col min="7151" max="7151" width="23.42578125" style="1" customWidth="1"/>
    <col min="7152" max="7152" width="22" style="1" customWidth="1"/>
    <col min="7153" max="7154" width="11.42578125" style="1"/>
    <col min="7155" max="7155" width="18.140625" style="1" bestFit="1" customWidth="1"/>
    <col min="7156" max="7400" width="11.42578125" style="1"/>
    <col min="7401" max="7401" width="15.42578125" style="1" customWidth="1"/>
    <col min="7402" max="7402" width="3.85546875" style="1" customWidth="1"/>
    <col min="7403" max="7403" width="49.85546875" style="1" customWidth="1"/>
    <col min="7404" max="7404" width="22.5703125" style="1" customWidth="1"/>
    <col min="7405" max="7405" width="23" style="1" customWidth="1"/>
    <col min="7406" max="7406" width="22.85546875" style="1" customWidth="1"/>
    <col min="7407" max="7407" width="23.42578125" style="1" customWidth="1"/>
    <col min="7408" max="7408" width="22" style="1" customWidth="1"/>
    <col min="7409" max="7410" width="11.42578125" style="1"/>
    <col min="7411" max="7411" width="18.140625" style="1" bestFit="1" customWidth="1"/>
    <col min="7412" max="7656" width="11.42578125" style="1"/>
    <col min="7657" max="7657" width="15.42578125" style="1" customWidth="1"/>
    <col min="7658" max="7658" width="3.85546875" style="1" customWidth="1"/>
    <col min="7659" max="7659" width="49.85546875" style="1" customWidth="1"/>
    <col min="7660" max="7660" width="22.5703125" style="1" customWidth="1"/>
    <col min="7661" max="7661" width="23" style="1" customWidth="1"/>
    <col min="7662" max="7662" width="22.85546875" style="1" customWidth="1"/>
    <col min="7663" max="7663" width="23.42578125" style="1" customWidth="1"/>
    <col min="7664" max="7664" width="22" style="1" customWidth="1"/>
    <col min="7665" max="7666" width="11.42578125" style="1"/>
    <col min="7667" max="7667" width="18.140625" style="1" bestFit="1" customWidth="1"/>
    <col min="7668" max="7912" width="11.42578125" style="1"/>
    <col min="7913" max="7913" width="15.42578125" style="1" customWidth="1"/>
    <col min="7914" max="7914" width="3.85546875" style="1" customWidth="1"/>
    <col min="7915" max="7915" width="49.85546875" style="1" customWidth="1"/>
    <col min="7916" max="7916" width="22.5703125" style="1" customWidth="1"/>
    <col min="7917" max="7917" width="23" style="1" customWidth="1"/>
    <col min="7918" max="7918" width="22.85546875" style="1" customWidth="1"/>
    <col min="7919" max="7919" width="23.42578125" style="1" customWidth="1"/>
    <col min="7920" max="7920" width="22" style="1" customWidth="1"/>
    <col min="7921" max="7922" width="11.42578125" style="1"/>
    <col min="7923" max="7923" width="18.140625" style="1" bestFit="1" customWidth="1"/>
    <col min="7924" max="8168" width="11.42578125" style="1"/>
    <col min="8169" max="8169" width="15.42578125" style="1" customWidth="1"/>
    <col min="8170" max="8170" width="3.85546875" style="1" customWidth="1"/>
    <col min="8171" max="8171" width="49.85546875" style="1" customWidth="1"/>
    <col min="8172" max="8172" width="22.5703125" style="1" customWidth="1"/>
    <col min="8173" max="8173" width="23" style="1" customWidth="1"/>
    <col min="8174" max="8174" width="22.85546875" style="1" customWidth="1"/>
    <col min="8175" max="8175" width="23.42578125" style="1" customWidth="1"/>
    <col min="8176" max="8176" width="22" style="1" customWidth="1"/>
    <col min="8177" max="8178" width="11.42578125" style="1"/>
    <col min="8179" max="8179" width="18.140625" style="1" bestFit="1" customWidth="1"/>
    <col min="8180" max="8424" width="11.42578125" style="1"/>
    <col min="8425" max="8425" width="15.42578125" style="1" customWidth="1"/>
    <col min="8426" max="8426" width="3.85546875" style="1" customWidth="1"/>
    <col min="8427" max="8427" width="49.85546875" style="1" customWidth="1"/>
    <col min="8428" max="8428" width="22.5703125" style="1" customWidth="1"/>
    <col min="8429" max="8429" width="23" style="1" customWidth="1"/>
    <col min="8430" max="8430" width="22.85546875" style="1" customWidth="1"/>
    <col min="8431" max="8431" width="23.42578125" style="1" customWidth="1"/>
    <col min="8432" max="8432" width="22" style="1" customWidth="1"/>
    <col min="8433" max="8434" width="11.42578125" style="1"/>
    <col min="8435" max="8435" width="18.140625" style="1" bestFit="1" customWidth="1"/>
    <col min="8436" max="8680" width="11.42578125" style="1"/>
    <col min="8681" max="8681" width="15.42578125" style="1" customWidth="1"/>
    <col min="8682" max="8682" width="3.85546875" style="1" customWidth="1"/>
    <col min="8683" max="8683" width="49.85546875" style="1" customWidth="1"/>
    <col min="8684" max="8684" width="22.5703125" style="1" customWidth="1"/>
    <col min="8685" max="8685" width="23" style="1" customWidth="1"/>
    <col min="8686" max="8686" width="22.85546875" style="1" customWidth="1"/>
    <col min="8687" max="8687" width="23.42578125" style="1" customWidth="1"/>
    <col min="8688" max="8688" width="22" style="1" customWidth="1"/>
    <col min="8689" max="8690" width="11.42578125" style="1"/>
    <col min="8691" max="8691" width="18.140625" style="1" bestFit="1" customWidth="1"/>
    <col min="8692" max="8936" width="11.42578125" style="1"/>
    <col min="8937" max="8937" width="15.42578125" style="1" customWidth="1"/>
    <col min="8938" max="8938" width="3.85546875" style="1" customWidth="1"/>
    <col min="8939" max="8939" width="49.85546875" style="1" customWidth="1"/>
    <col min="8940" max="8940" width="22.5703125" style="1" customWidth="1"/>
    <col min="8941" max="8941" width="23" style="1" customWidth="1"/>
    <col min="8942" max="8942" width="22.85546875" style="1" customWidth="1"/>
    <col min="8943" max="8943" width="23.42578125" style="1" customWidth="1"/>
    <col min="8944" max="8944" width="22" style="1" customWidth="1"/>
    <col min="8945" max="8946" width="11.42578125" style="1"/>
    <col min="8947" max="8947" width="18.140625" style="1" bestFit="1" customWidth="1"/>
    <col min="8948" max="9192" width="11.42578125" style="1"/>
    <col min="9193" max="9193" width="15.42578125" style="1" customWidth="1"/>
    <col min="9194" max="9194" width="3.85546875" style="1" customWidth="1"/>
    <col min="9195" max="9195" width="49.85546875" style="1" customWidth="1"/>
    <col min="9196" max="9196" width="22.5703125" style="1" customWidth="1"/>
    <col min="9197" max="9197" width="23" style="1" customWidth="1"/>
    <col min="9198" max="9198" width="22.85546875" style="1" customWidth="1"/>
    <col min="9199" max="9199" width="23.42578125" style="1" customWidth="1"/>
    <col min="9200" max="9200" width="22" style="1" customWidth="1"/>
    <col min="9201" max="9202" width="11.42578125" style="1"/>
    <col min="9203" max="9203" width="18.140625" style="1" bestFit="1" customWidth="1"/>
    <col min="9204" max="9448" width="11.42578125" style="1"/>
    <col min="9449" max="9449" width="15.42578125" style="1" customWidth="1"/>
    <col min="9450" max="9450" width="3.85546875" style="1" customWidth="1"/>
    <col min="9451" max="9451" width="49.85546875" style="1" customWidth="1"/>
    <col min="9452" max="9452" width="22.5703125" style="1" customWidth="1"/>
    <col min="9453" max="9453" width="23" style="1" customWidth="1"/>
    <col min="9454" max="9454" width="22.85546875" style="1" customWidth="1"/>
    <col min="9455" max="9455" width="23.42578125" style="1" customWidth="1"/>
    <col min="9456" max="9456" width="22" style="1" customWidth="1"/>
    <col min="9457" max="9458" width="11.42578125" style="1"/>
    <col min="9459" max="9459" width="18.140625" style="1" bestFit="1" customWidth="1"/>
    <col min="9460" max="9704" width="11.42578125" style="1"/>
    <col min="9705" max="9705" width="15.42578125" style="1" customWidth="1"/>
    <col min="9706" max="9706" width="3.85546875" style="1" customWidth="1"/>
    <col min="9707" max="9707" width="49.85546875" style="1" customWidth="1"/>
    <col min="9708" max="9708" width="22.5703125" style="1" customWidth="1"/>
    <col min="9709" max="9709" width="23" style="1" customWidth="1"/>
    <col min="9710" max="9710" width="22.85546875" style="1" customWidth="1"/>
    <col min="9711" max="9711" width="23.42578125" style="1" customWidth="1"/>
    <col min="9712" max="9712" width="22" style="1" customWidth="1"/>
    <col min="9713" max="9714" width="11.42578125" style="1"/>
    <col min="9715" max="9715" width="18.140625" style="1" bestFit="1" customWidth="1"/>
    <col min="9716" max="9960" width="11.42578125" style="1"/>
    <col min="9961" max="9961" width="15.42578125" style="1" customWidth="1"/>
    <col min="9962" max="9962" width="3.85546875" style="1" customWidth="1"/>
    <col min="9963" max="9963" width="49.85546875" style="1" customWidth="1"/>
    <col min="9964" max="9964" width="22.5703125" style="1" customWidth="1"/>
    <col min="9965" max="9965" width="23" style="1" customWidth="1"/>
    <col min="9966" max="9966" width="22.85546875" style="1" customWidth="1"/>
    <col min="9967" max="9967" width="23.42578125" style="1" customWidth="1"/>
    <col min="9968" max="9968" width="22" style="1" customWidth="1"/>
    <col min="9969" max="9970" width="11.42578125" style="1"/>
    <col min="9971" max="9971" width="18.140625" style="1" bestFit="1" customWidth="1"/>
    <col min="9972" max="10216" width="11.42578125" style="1"/>
    <col min="10217" max="10217" width="15.42578125" style="1" customWidth="1"/>
    <col min="10218" max="10218" width="3.85546875" style="1" customWidth="1"/>
    <col min="10219" max="10219" width="49.85546875" style="1" customWidth="1"/>
    <col min="10220" max="10220" width="22.5703125" style="1" customWidth="1"/>
    <col min="10221" max="10221" width="23" style="1" customWidth="1"/>
    <col min="10222" max="10222" width="22.85546875" style="1" customWidth="1"/>
    <col min="10223" max="10223" width="23.42578125" style="1" customWidth="1"/>
    <col min="10224" max="10224" width="22" style="1" customWidth="1"/>
    <col min="10225" max="10226" width="11.42578125" style="1"/>
    <col min="10227" max="10227" width="18.140625" style="1" bestFit="1" customWidth="1"/>
    <col min="10228" max="10472" width="11.42578125" style="1"/>
    <col min="10473" max="10473" width="15.42578125" style="1" customWidth="1"/>
    <col min="10474" max="10474" width="3.85546875" style="1" customWidth="1"/>
    <col min="10475" max="10475" width="49.85546875" style="1" customWidth="1"/>
    <col min="10476" max="10476" width="22.5703125" style="1" customWidth="1"/>
    <col min="10477" max="10477" width="23" style="1" customWidth="1"/>
    <col min="10478" max="10478" width="22.85546875" style="1" customWidth="1"/>
    <col min="10479" max="10479" width="23.42578125" style="1" customWidth="1"/>
    <col min="10480" max="10480" width="22" style="1" customWidth="1"/>
    <col min="10481" max="10482" width="11.42578125" style="1"/>
    <col min="10483" max="10483" width="18.140625" style="1" bestFit="1" customWidth="1"/>
    <col min="10484" max="10728" width="11.42578125" style="1"/>
    <col min="10729" max="10729" width="15.42578125" style="1" customWidth="1"/>
    <col min="10730" max="10730" width="3.85546875" style="1" customWidth="1"/>
    <col min="10731" max="10731" width="49.85546875" style="1" customWidth="1"/>
    <col min="10732" max="10732" width="22.5703125" style="1" customWidth="1"/>
    <col min="10733" max="10733" width="23" style="1" customWidth="1"/>
    <col min="10734" max="10734" width="22.85546875" style="1" customWidth="1"/>
    <col min="10735" max="10735" width="23.42578125" style="1" customWidth="1"/>
    <col min="10736" max="10736" width="22" style="1" customWidth="1"/>
    <col min="10737" max="10738" width="11.42578125" style="1"/>
    <col min="10739" max="10739" width="18.140625" style="1" bestFit="1" customWidth="1"/>
    <col min="10740" max="10984" width="11.42578125" style="1"/>
    <col min="10985" max="10985" width="15.42578125" style="1" customWidth="1"/>
    <col min="10986" max="10986" width="3.85546875" style="1" customWidth="1"/>
    <col min="10987" max="10987" width="49.85546875" style="1" customWidth="1"/>
    <col min="10988" max="10988" width="22.5703125" style="1" customWidth="1"/>
    <col min="10989" max="10989" width="23" style="1" customWidth="1"/>
    <col min="10990" max="10990" width="22.85546875" style="1" customWidth="1"/>
    <col min="10991" max="10991" width="23.42578125" style="1" customWidth="1"/>
    <col min="10992" max="10992" width="22" style="1" customWidth="1"/>
    <col min="10993" max="10994" width="11.42578125" style="1"/>
    <col min="10995" max="10995" width="18.140625" style="1" bestFit="1" customWidth="1"/>
    <col min="10996" max="11240" width="11.42578125" style="1"/>
    <col min="11241" max="11241" width="15.42578125" style="1" customWidth="1"/>
    <col min="11242" max="11242" width="3.85546875" style="1" customWidth="1"/>
    <col min="11243" max="11243" width="49.85546875" style="1" customWidth="1"/>
    <col min="11244" max="11244" width="22.5703125" style="1" customWidth="1"/>
    <col min="11245" max="11245" width="23" style="1" customWidth="1"/>
    <col min="11246" max="11246" width="22.85546875" style="1" customWidth="1"/>
    <col min="11247" max="11247" width="23.42578125" style="1" customWidth="1"/>
    <col min="11248" max="11248" width="22" style="1" customWidth="1"/>
    <col min="11249" max="11250" width="11.42578125" style="1"/>
    <col min="11251" max="11251" width="18.140625" style="1" bestFit="1" customWidth="1"/>
    <col min="11252" max="11496" width="11.42578125" style="1"/>
    <col min="11497" max="11497" width="15.42578125" style="1" customWidth="1"/>
    <col min="11498" max="11498" width="3.85546875" style="1" customWidth="1"/>
    <col min="11499" max="11499" width="49.85546875" style="1" customWidth="1"/>
    <col min="11500" max="11500" width="22.5703125" style="1" customWidth="1"/>
    <col min="11501" max="11501" width="23" style="1" customWidth="1"/>
    <col min="11502" max="11502" width="22.85546875" style="1" customWidth="1"/>
    <col min="11503" max="11503" width="23.42578125" style="1" customWidth="1"/>
    <col min="11504" max="11504" width="22" style="1" customWidth="1"/>
    <col min="11505" max="11506" width="11.42578125" style="1"/>
    <col min="11507" max="11507" width="18.140625" style="1" bestFit="1" customWidth="1"/>
    <col min="11508" max="11752" width="11.42578125" style="1"/>
    <col min="11753" max="11753" width="15.42578125" style="1" customWidth="1"/>
    <col min="11754" max="11754" width="3.85546875" style="1" customWidth="1"/>
    <col min="11755" max="11755" width="49.85546875" style="1" customWidth="1"/>
    <col min="11756" max="11756" width="22.5703125" style="1" customWidth="1"/>
    <col min="11757" max="11757" width="23" style="1" customWidth="1"/>
    <col min="11758" max="11758" width="22.85546875" style="1" customWidth="1"/>
    <col min="11759" max="11759" width="23.42578125" style="1" customWidth="1"/>
    <col min="11760" max="11760" width="22" style="1" customWidth="1"/>
    <col min="11761" max="11762" width="11.42578125" style="1"/>
    <col min="11763" max="11763" width="18.140625" style="1" bestFit="1" customWidth="1"/>
    <col min="11764" max="12008" width="11.42578125" style="1"/>
    <col min="12009" max="12009" width="15.42578125" style="1" customWidth="1"/>
    <col min="12010" max="12010" width="3.85546875" style="1" customWidth="1"/>
    <col min="12011" max="12011" width="49.85546875" style="1" customWidth="1"/>
    <col min="12012" max="12012" width="22.5703125" style="1" customWidth="1"/>
    <col min="12013" max="12013" width="23" style="1" customWidth="1"/>
    <col min="12014" max="12014" width="22.85546875" style="1" customWidth="1"/>
    <col min="12015" max="12015" width="23.42578125" style="1" customWidth="1"/>
    <col min="12016" max="12016" width="22" style="1" customWidth="1"/>
    <col min="12017" max="12018" width="11.42578125" style="1"/>
    <col min="12019" max="12019" width="18.140625" style="1" bestFit="1" customWidth="1"/>
    <col min="12020" max="12264" width="11.42578125" style="1"/>
    <col min="12265" max="12265" width="15.42578125" style="1" customWidth="1"/>
    <col min="12266" max="12266" width="3.85546875" style="1" customWidth="1"/>
    <col min="12267" max="12267" width="49.85546875" style="1" customWidth="1"/>
    <col min="12268" max="12268" width="22.5703125" style="1" customWidth="1"/>
    <col min="12269" max="12269" width="23" style="1" customWidth="1"/>
    <col min="12270" max="12270" width="22.85546875" style="1" customWidth="1"/>
    <col min="12271" max="12271" width="23.42578125" style="1" customWidth="1"/>
    <col min="12272" max="12272" width="22" style="1" customWidth="1"/>
    <col min="12273" max="12274" width="11.42578125" style="1"/>
    <col min="12275" max="12275" width="18.140625" style="1" bestFit="1" customWidth="1"/>
    <col min="12276" max="12520" width="11.42578125" style="1"/>
    <col min="12521" max="12521" width="15.42578125" style="1" customWidth="1"/>
    <col min="12522" max="12522" width="3.85546875" style="1" customWidth="1"/>
    <col min="12523" max="12523" width="49.85546875" style="1" customWidth="1"/>
    <col min="12524" max="12524" width="22.5703125" style="1" customWidth="1"/>
    <col min="12525" max="12525" width="23" style="1" customWidth="1"/>
    <col min="12526" max="12526" width="22.85546875" style="1" customWidth="1"/>
    <col min="12527" max="12527" width="23.42578125" style="1" customWidth="1"/>
    <col min="12528" max="12528" width="22" style="1" customWidth="1"/>
    <col min="12529" max="12530" width="11.42578125" style="1"/>
    <col min="12531" max="12531" width="18.140625" style="1" bestFit="1" customWidth="1"/>
    <col min="12532" max="12776" width="11.42578125" style="1"/>
    <col min="12777" max="12777" width="15.42578125" style="1" customWidth="1"/>
    <col min="12778" max="12778" width="3.85546875" style="1" customWidth="1"/>
    <col min="12779" max="12779" width="49.85546875" style="1" customWidth="1"/>
    <col min="12780" max="12780" width="22.5703125" style="1" customWidth="1"/>
    <col min="12781" max="12781" width="23" style="1" customWidth="1"/>
    <col min="12782" max="12782" width="22.85546875" style="1" customWidth="1"/>
    <col min="12783" max="12783" width="23.42578125" style="1" customWidth="1"/>
    <col min="12784" max="12784" width="22" style="1" customWidth="1"/>
    <col min="12785" max="12786" width="11.42578125" style="1"/>
    <col min="12787" max="12787" width="18.140625" style="1" bestFit="1" customWidth="1"/>
    <col min="12788" max="13032" width="11.42578125" style="1"/>
    <col min="13033" max="13033" width="15.42578125" style="1" customWidth="1"/>
    <col min="13034" max="13034" width="3.85546875" style="1" customWidth="1"/>
    <col min="13035" max="13035" width="49.85546875" style="1" customWidth="1"/>
    <col min="13036" max="13036" width="22.5703125" style="1" customWidth="1"/>
    <col min="13037" max="13037" width="23" style="1" customWidth="1"/>
    <col min="13038" max="13038" width="22.85546875" style="1" customWidth="1"/>
    <col min="13039" max="13039" width="23.42578125" style="1" customWidth="1"/>
    <col min="13040" max="13040" width="22" style="1" customWidth="1"/>
    <col min="13041" max="13042" width="11.42578125" style="1"/>
    <col min="13043" max="13043" width="18.140625" style="1" bestFit="1" customWidth="1"/>
    <col min="13044" max="13288" width="11.42578125" style="1"/>
    <col min="13289" max="13289" width="15.42578125" style="1" customWidth="1"/>
    <col min="13290" max="13290" width="3.85546875" style="1" customWidth="1"/>
    <col min="13291" max="13291" width="49.85546875" style="1" customWidth="1"/>
    <col min="13292" max="13292" width="22.5703125" style="1" customWidth="1"/>
    <col min="13293" max="13293" width="23" style="1" customWidth="1"/>
    <col min="13294" max="13294" width="22.85546875" style="1" customWidth="1"/>
    <col min="13295" max="13295" width="23.42578125" style="1" customWidth="1"/>
    <col min="13296" max="13296" width="22" style="1" customWidth="1"/>
    <col min="13297" max="13298" width="11.42578125" style="1"/>
    <col min="13299" max="13299" width="18.140625" style="1" bestFit="1" customWidth="1"/>
    <col min="13300" max="13544" width="11.42578125" style="1"/>
    <col min="13545" max="13545" width="15.42578125" style="1" customWidth="1"/>
    <col min="13546" max="13546" width="3.85546875" style="1" customWidth="1"/>
    <col min="13547" max="13547" width="49.85546875" style="1" customWidth="1"/>
    <col min="13548" max="13548" width="22.5703125" style="1" customWidth="1"/>
    <col min="13549" max="13549" width="23" style="1" customWidth="1"/>
    <col min="13550" max="13550" width="22.85546875" style="1" customWidth="1"/>
    <col min="13551" max="13551" width="23.42578125" style="1" customWidth="1"/>
    <col min="13552" max="13552" width="22" style="1" customWidth="1"/>
    <col min="13553" max="13554" width="11.42578125" style="1"/>
    <col min="13555" max="13555" width="18.140625" style="1" bestFit="1" customWidth="1"/>
    <col min="13556" max="13800" width="11.42578125" style="1"/>
    <col min="13801" max="13801" width="15.42578125" style="1" customWidth="1"/>
    <col min="13802" max="13802" width="3.85546875" style="1" customWidth="1"/>
    <col min="13803" max="13803" width="49.85546875" style="1" customWidth="1"/>
    <col min="13804" max="13804" width="22.5703125" style="1" customWidth="1"/>
    <col min="13805" max="13805" width="23" style="1" customWidth="1"/>
    <col min="13806" max="13806" width="22.85546875" style="1" customWidth="1"/>
    <col min="13807" max="13807" width="23.42578125" style="1" customWidth="1"/>
    <col min="13808" max="13808" width="22" style="1" customWidth="1"/>
    <col min="13809" max="13810" width="11.42578125" style="1"/>
    <col min="13811" max="13811" width="18.140625" style="1" bestFit="1" customWidth="1"/>
    <col min="13812" max="14056" width="11.42578125" style="1"/>
    <col min="14057" max="14057" width="15.42578125" style="1" customWidth="1"/>
    <col min="14058" max="14058" width="3.85546875" style="1" customWidth="1"/>
    <col min="14059" max="14059" width="49.85546875" style="1" customWidth="1"/>
    <col min="14060" max="14060" width="22.5703125" style="1" customWidth="1"/>
    <col min="14061" max="14061" width="23" style="1" customWidth="1"/>
    <col min="14062" max="14062" width="22.85546875" style="1" customWidth="1"/>
    <col min="14063" max="14063" width="23.42578125" style="1" customWidth="1"/>
    <col min="14064" max="14064" width="22" style="1" customWidth="1"/>
    <col min="14065" max="14066" width="11.42578125" style="1"/>
    <col min="14067" max="14067" width="18.140625" style="1" bestFit="1" customWidth="1"/>
    <col min="14068" max="14312" width="11.42578125" style="1"/>
    <col min="14313" max="14313" width="15.42578125" style="1" customWidth="1"/>
    <col min="14314" max="14314" width="3.85546875" style="1" customWidth="1"/>
    <col min="14315" max="14315" width="49.85546875" style="1" customWidth="1"/>
    <col min="14316" max="14316" width="22.5703125" style="1" customWidth="1"/>
    <col min="14317" max="14317" width="23" style="1" customWidth="1"/>
    <col min="14318" max="14318" width="22.85546875" style="1" customWidth="1"/>
    <col min="14319" max="14319" width="23.42578125" style="1" customWidth="1"/>
    <col min="14320" max="14320" width="22" style="1" customWidth="1"/>
    <col min="14321" max="14322" width="11.42578125" style="1"/>
    <col min="14323" max="14323" width="18.140625" style="1" bestFit="1" customWidth="1"/>
    <col min="14324" max="14568" width="11.42578125" style="1"/>
    <col min="14569" max="14569" width="15.42578125" style="1" customWidth="1"/>
    <col min="14570" max="14570" width="3.85546875" style="1" customWidth="1"/>
    <col min="14571" max="14571" width="49.85546875" style="1" customWidth="1"/>
    <col min="14572" max="14572" width="22.5703125" style="1" customWidth="1"/>
    <col min="14573" max="14573" width="23" style="1" customWidth="1"/>
    <col min="14574" max="14574" width="22.85546875" style="1" customWidth="1"/>
    <col min="14575" max="14575" width="23.42578125" style="1" customWidth="1"/>
    <col min="14576" max="14576" width="22" style="1" customWidth="1"/>
    <col min="14577" max="14578" width="11.42578125" style="1"/>
    <col min="14579" max="14579" width="18.140625" style="1" bestFit="1" customWidth="1"/>
    <col min="14580" max="14824" width="11.42578125" style="1"/>
    <col min="14825" max="14825" width="15.42578125" style="1" customWidth="1"/>
    <col min="14826" max="14826" width="3.85546875" style="1" customWidth="1"/>
    <col min="14827" max="14827" width="49.85546875" style="1" customWidth="1"/>
    <col min="14828" max="14828" width="22.5703125" style="1" customWidth="1"/>
    <col min="14829" max="14829" width="23" style="1" customWidth="1"/>
    <col min="14830" max="14830" width="22.85546875" style="1" customWidth="1"/>
    <col min="14831" max="14831" width="23.42578125" style="1" customWidth="1"/>
    <col min="14832" max="14832" width="22" style="1" customWidth="1"/>
    <col min="14833" max="14834" width="11.42578125" style="1"/>
    <col min="14835" max="14835" width="18.140625" style="1" bestFit="1" customWidth="1"/>
    <col min="14836" max="15080" width="11.42578125" style="1"/>
    <col min="15081" max="15081" width="15.42578125" style="1" customWidth="1"/>
    <col min="15082" max="15082" width="3.85546875" style="1" customWidth="1"/>
    <col min="15083" max="15083" width="49.85546875" style="1" customWidth="1"/>
    <col min="15084" max="15084" width="22.5703125" style="1" customWidth="1"/>
    <col min="15085" max="15085" width="23" style="1" customWidth="1"/>
    <col min="15086" max="15086" width="22.85546875" style="1" customWidth="1"/>
    <col min="15087" max="15087" width="23.42578125" style="1" customWidth="1"/>
    <col min="15088" max="15088" width="22" style="1" customWidth="1"/>
    <col min="15089" max="15090" width="11.42578125" style="1"/>
    <col min="15091" max="15091" width="18.140625" style="1" bestFit="1" customWidth="1"/>
    <col min="15092" max="15336" width="11.42578125" style="1"/>
    <col min="15337" max="15337" width="15.42578125" style="1" customWidth="1"/>
    <col min="15338" max="15338" width="3.85546875" style="1" customWidth="1"/>
    <col min="15339" max="15339" width="49.85546875" style="1" customWidth="1"/>
    <col min="15340" max="15340" width="22.5703125" style="1" customWidth="1"/>
    <col min="15341" max="15341" width="23" style="1" customWidth="1"/>
    <col min="15342" max="15342" width="22.85546875" style="1" customWidth="1"/>
    <col min="15343" max="15343" width="23.42578125" style="1" customWidth="1"/>
    <col min="15344" max="15344" width="22" style="1" customWidth="1"/>
    <col min="15345" max="15346" width="11.42578125" style="1"/>
    <col min="15347" max="15347" width="18.140625" style="1" bestFit="1" customWidth="1"/>
    <col min="15348" max="15592" width="11.42578125" style="1"/>
    <col min="15593" max="15593" width="15.42578125" style="1" customWidth="1"/>
    <col min="15594" max="15594" width="3.85546875" style="1" customWidth="1"/>
    <col min="15595" max="15595" width="49.85546875" style="1" customWidth="1"/>
    <col min="15596" max="15596" width="22.5703125" style="1" customWidth="1"/>
    <col min="15597" max="15597" width="23" style="1" customWidth="1"/>
    <col min="15598" max="15598" width="22.85546875" style="1" customWidth="1"/>
    <col min="15599" max="15599" width="23.42578125" style="1" customWidth="1"/>
    <col min="15600" max="15600" width="22" style="1" customWidth="1"/>
    <col min="15601" max="15602" width="11.42578125" style="1"/>
    <col min="15603" max="15603" width="18.140625" style="1" bestFit="1" customWidth="1"/>
    <col min="15604" max="15848" width="11.42578125" style="1"/>
    <col min="15849" max="15849" width="15.42578125" style="1" customWidth="1"/>
    <col min="15850" max="15850" width="3.85546875" style="1" customWidth="1"/>
    <col min="15851" max="15851" width="49.85546875" style="1" customWidth="1"/>
    <col min="15852" max="15852" width="22.5703125" style="1" customWidth="1"/>
    <col min="15853" max="15853" width="23" style="1" customWidth="1"/>
    <col min="15854" max="15854" width="22.85546875" style="1" customWidth="1"/>
    <col min="15855" max="15855" width="23.42578125" style="1" customWidth="1"/>
    <col min="15856" max="15856" width="22" style="1" customWidth="1"/>
    <col min="15857" max="15858" width="11.42578125" style="1"/>
    <col min="15859" max="15859" width="18.140625" style="1" bestFit="1" customWidth="1"/>
    <col min="15860" max="16104" width="11.42578125" style="1"/>
    <col min="16105" max="16105" width="15.42578125" style="1" customWidth="1"/>
    <col min="16106" max="16106" width="3.85546875" style="1" customWidth="1"/>
    <col min="16107" max="16107" width="49.85546875" style="1" customWidth="1"/>
    <col min="16108" max="16108" width="22.5703125" style="1" customWidth="1"/>
    <col min="16109" max="16109" width="23" style="1" customWidth="1"/>
    <col min="16110" max="16110" width="22.85546875" style="1" customWidth="1"/>
    <col min="16111" max="16111" width="23.42578125" style="1" customWidth="1"/>
    <col min="16112" max="16112" width="22" style="1" customWidth="1"/>
    <col min="16113" max="16114" width="11.42578125" style="1"/>
    <col min="16115" max="16115" width="18.140625" style="1" bestFit="1" customWidth="1"/>
    <col min="16116" max="16384" width="11.42578125" style="1"/>
  </cols>
  <sheetData>
    <row r="1" spans="1:8" ht="15.75" thickBot="1" x14ac:dyDescent="0.3"/>
    <row r="2" spans="1:8" x14ac:dyDescent="0.25">
      <c r="A2" s="416" t="s">
        <v>1</v>
      </c>
      <c r="B2" s="417"/>
      <c r="C2" s="417"/>
      <c r="D2" s="417"/>
      <c r="E2" s="417"/>
      <c r="F2" s="417"/>
      <c r="G2" s="417"/>
      <c r="H2" s="418"/>
    </row>
    <row r="3" spans="1:8" ht="11.25" customHeight="1" x14ac:dyDescent="0.25">
      <c r="A3" s="419" t="s">
        <v>115</v>
      </c>
      <c r="B3" s="420"/>
      <c r="C3" s="420"/>
      <c r="D3" s="420"/>
      <c r="E3" s="420"/>
      <c r="F3" s="420"/>
      <c r="G3" s="420"/>
      <c r="H3" s="421"/>
    </row>
    <row r="4" spans="1:8" ht="0.75" customHeight="1" x14ac:dyDescent="0.25">
      <c r="A4" s="2"/>
      <c r="H4" s="5"/>
    </row>
    <row r="5" spans="1:8" ht="21.75" customHeight="1" x14ac:dyDescent="0.25">
      <c r="A5" s="6" t="s">
        <v>0</v>
      </c>
      <c r="H5" s="5"/>
    </row>
    <row r="6" spans="1:8" ht="16.5" hidden="1" customHeight="1" x14ac:dyDescent="0.25">
      <c r="A6" s="2"/>
      <c r="H6" s="7"/>
    </row>
    <row r="7" spans="1:8" ht="21.75" customHeight="1" thickBot="1" x14ac:dyDescent="0.3">
      <c r="A7" s="2" t="s">
        <v>116</v>
      </c>
      <c r="C7" s="57" t="s">
        <v>4</v>
      </c>
      <c r="E7" s="3" t="s">
        <v>117</v>
      </c>
      <c r="F7" s="3" t="s">
        <v>226</v>
      </c>
      <c r="G7" s="3" t="s">
        <v>118</v>
      </c>
      <c r="H7" s="5"/>
    </row>
    <row r="8" spans="1:8" ht="9.75" hidden="1" customHeight="1" x14ac:dyDescent="0.25">
      <c r="A8" s="103"/>
      <c r="B8" s="62"/>
      <c r="C8" s="111"/>
      <c r="D8" s="63"/>
      <c r="E8" s="63"/>
      <c r="F8" s="63"/>
      <c r="G8" s="63"/>
      <c r="H8" s="65"/>
    </row>
    <row r="9" spans="1:8" ht="15.75" thickBot="1" x14ac:dyDescent="0.3">
      <c r="A9" s="112"/>
      <c r="B9" s="113"/>
      <c r="C9" s="114"/>
      <c r="D9" s="115"/>
      <c r="E9" s="115"/>
      <c r="F9" s="115"/>
      <c r="G9" s="115"/>
      <c r="H9" s="116"/>
    </row>
    <row r="10" spans="1:8" ht="39" customHeight="1" thickBot="1" x14ac:dyDescent="0.3">
      <c r="A10" s="43" t="s">
        <v>119</v>
      </c>
      <c r="B10" s="44"/>
      <c r="C10" s="44" t="s">
        <v>120</v>
      </c>
      <c r="D10" s="45" t="s">
        <v>121</v>
      </c>
      <c r="E10" s="45" t="s">
        <v>122</v>
      </c>
      <c r="F10" s="45" t="s">
        <v>123</v>
      </c>
      <c r="G10" s="45" t="s">
        <v>124</v>
      </c>
      <c r="H10" s="47" t="s">
        <v>125</v>
      </c>
    </row>
    <row r="11" spans="1:8" s="119" customFormat="1" ht="16.5" thickBot="1" x14ac:dyDescent="0.3">
      <c r="A11" s="239" t="s">
        <v>13</v>
      </c>
      <c r="B11" s="117"/>
      <c r="C11" s="118" t="s">
        <v>14</v>
      </c>
      <c r="D11" s="109">
        <f>+D12+D58+D117</f>
        <v>69284009651</v>
      </c>
      <c r="E11" s="109">
        <f>+E12+E58+E117</f>
        <v>55483894477.849998</v>
      </c>
      <c r="F11" s="109">
        <f>+F12+F58+F117</f>
        <v>22997220832.260002</v>
      </c>
      <c r="G11" s="109">
        <f>+G12+G58+G117</f>
        <v>12668511957.41</v>
      </c>
      <c r="H11" s="110">
        <f>+H12+H58+H117</f>
        <v>12095241957.41</v>
      </c>
    </row>
    <row r="12" spans="1:8" ht="15.75" x14ac:dyDescent="0.25">
      <c r="A12" s="21">
        <v>1</v>
      </c>
      <c r="B12" s="22"/>
      <c r="C12" s="78" t="s">
        <v>15</v>
      </c>
      <c r="D12" s="120">
        <f>+D13</f>
        <v>51272894218</v>
      </c>
      <c r="E12" s="120">
        <f>+E13</f>
        <v>47261046241</v>
      </c>
      <c r="F12" s="120">
        <f>+F13</f>
        <v>15915185973</v>
      </c>
      <c r="G12" s="120">
        <f>+G13</f>
        <v>10296314226</v>
      </c>
      <c r="H12" s="121">
        <f>+H13</f>
        <v>9723044226</v>
      </c>
    </row>
    <row r="13" spans="1:8" ht="15.75" x14ac:dyDescent="0.25">
      <c r="A13" s="26">
        <v>10</v>
      </c>
      <c r="B13" s="27"/>
      <c r="C13" s="30" t="s">
        <v>15</v>
      </c>
      <c r="D13" s="122">
        <f>+D14+D34+D37</f>
        <v>51272894218</v>
      </c>
      <c r="E13" s="122">
        <f>+E14+E34+E37</f>
        <v>47261046241</v>
      </c>
      <c r="F13" s="122">
        <f>+F14+F34+F37</f>
        <v>15915185973</v>
      </c>
      <c r="G13" s="122">
        <f>+G14+G34+G37</f>
        <v>10296314226</v>
      </c>
      <c r="H13" s="123">
        <f>+H14+H34+H37</f>
        <v>9723044226</v>
      </c>
    </row>
    <row r="14" spans="1:8" ht="14.25" customHeight="1" x14ac:dyDescent="0.25">
      <c r="A14" s="26">
        <v>101</v>
      </c>
      <c r="B14" s="27"/>
      <c r="C14" s="30" t="s">
        <v>16</v>
      </c>
      <c r="D14" s="122">
        <f>+D15+D19+D22+D30+D33</f>
        <v>33249543984</v>
      </c>
      <c r="E14" s="122">
        <f>+E15+E19+E22+E30</f>
        <v>30613709905</v>
      </c>
      <c r="F14" s="122">
        <f>+F15+F19+F22+F30</f>
        <v>6585948219</v>
      </c>
      <c r="G14" s="122">
        <f>+G15+G19+G22+G30</f>
        <v>6577175865</v>
      </c>
      <c r="H14" s="123">
        <f>+H15+H19+H22+H30</f>
        <v>6577175865</v>
      </c>
    </row>
    <row r="15" spans="1:8" ht="15.75" x14ac:dyDescent="0.25">
      <c r="A15" s="26">
        <v>1011</v>
      </c>
      <c r="B15" s="27"/>
      <c r="C15" s="30" t="s">
        <v>126</v>
      </c>
      <c r="D15" s="122">
        <f>SUM(D16:D18)</f>
        <v>21385056936</v>
      </c>
      <c r="E15" s="122">
        <f>SUM(E16:E18)</f>
        <v>21385056936</v>
      </c>
      <c r="F15" s="122">
        <f>SUM(F16:F18)</f>
        <v>5332472741</v>
      </c>
      <c r="G15" s="122">
        <f>SUM(G16:G18)</f>
        <v>5323700387</v>
      </c>
      <c r="H15" s="123">
        <f>SUM(H16:H18)</f>
        <v>5323700387</v>
      </c>
    </row>
    <row r="16" spans="1:8" ht="15.75" x14ac:dyDescent="0.25">
      <c r="A16" s="26">
        <v>10111</v>
      </c>
      <c r="B16" s="27">
        <v>20</v>
      </c>
      <c r="C16" s="30" t="s">
        <v>18</v>
      </c>
      <c r="D16" s="122">
        <v>20072456140</v>
      </c>
      <c r="E16" s="122">
        <v>20072456140</v>
      </c>
      <c r="F16" s="122">
        <v>5146911742</v>
      </c>
      <c r="G16" s="122">
        <v>5146911742</v>
      </c>
      <c r="H16" s="123">
        <v>5146911742</v>
      </c>
    </row>
    <row r="17" spans="1:8" ht="15.75" x14ac:dyDescent="0.25">
      <c r="A17" s="26">
        <v>10112</v>
      </c>
      <c r="B17" s="27">
        <v>20</v>
      </c>
      <c r="C17" s="30" t="s">
        <v>19</v>
      </c>
      <c r="D17" s="122">
        <v>1120980658</v>
      </c>
      <c r="E17" s="122">
        <v>1120980658</v>
      </c>
      <c r="F17" s="122">
        <v>145479334</v>
      </c>
      <c r="G17" s="122">
        <v>145479334</v>
      </c>
      <c r="H17" s="123">
        <v>145479334</v>
      </c>
    </row>
    <row r="18" spans="1:8" ht="20.25" customHeight="1" x14ac:dyDescent="0.25">
      <c r="A18" s="26">
        <v>10114</v>
      </c>
      <c r="B18" s="27">
        <v>20</v>
      </c>
      <c r="C18" s="30" t="s">
        <v>20</v>
      </c>
      <c r="D18" s="122">
        <v>191620138</v>
      </c>
      <c r="E18" s="122">
        <v>191620138</v>
      </c>
      <c r="F18" s="122">
        <v>40081665</v>
      </c>
      <c r="G18" s="122">
        <v>31309311</v>
      </c>
      <c r="H18" s="123">
        <v>31309311</v>
      </c>
    </row>
    <row r="19" spans="1:8" ht="15.75" x14ac:dyDescent="0.25">
      <c r="A19" s="26">
        <v>1014</v>
      </c>
      <c r="B19" s="27"/>
      <c r="C19" s="30" t="s">
        <v>21</v>
      </c>
      <c r="D19" s="122">
        <f>SUM(D20:D21)</f>
        <v>4304408326</v>
      </c>
      <c r="E19" s="122">
        <f>SUM(E20:E21)</f>
        <v>4304408326</v>
      </c>
      <c r="F19" s="122">
        <f>SUM(F20:F21)</f>
        <v>899652784</v>
      </c>
      <c r="G19" s="122">
        <f>SUM(G20:G21)</f>
        <v>899652784</v>
      </c>
      <c r="H19" s="123">
        <f>SUM(H20:H21)</f>
        <v>899652784</v>
      </c>
    </row>
    <row r="20" spans="1:8" ht="15.75" x14ac:dyDescent="0.25">
      <c r="A20" s="26">
        <v>10141</v>
      </c>
      <c r="B20" s="27">
        <v>20</v>
      </c>
      <c r="C20" s="30" t="s">
        <v>22</v>
      </c>
      <c r="D20" s="122">
        <v>777355830</v>
      </c>
      <c r="E20" s="122">
        <v>777355830</v>
      </c>
      <c r="F20" s="122">
        <v>176324543</v>
      </c>
      <c r="G20" s="122">
        <v>176324543</v>
      </c>
      <c r="H20" s="123">
        <v>176324543</v>
      </c>
    </row>
    <row r="21" spans="1:8" ht="15.75" x14ac:dyDescent="0.25">
      <c r="A21" s="26">
        <v>10142</v>
      </c>
      <c r="B21" s="27">
        <v>20</v>
      </c>
      <c r="C21" s="30" t="s">
        <v>23</v>
      </c>
      <c r="D21" s="122">
        <v>3527052496</v>
      </c>
      <c r="E21" s="124">
        <v>3527052496</v>
      </c>
      <c r="F21" s="122">
        <v>723328241</v>
      </c>
      <c r="G21" s="122">
        <v>723328241</v>
      </c>
      <c r="H21" s="123">
        <v>723328241</v>
      </c>
    </row>
    <row r="22" spans="1:8" ht="15.75" customHeight="1" x14ac:dyDescent="0.25">
      <c r="A22" s="26">
        <v>1015</v>
      </c>
      <c r="B22" s="27"/>
      <c r="C22" s="30" t="s">
        <v>24</v>
      </c>
      <c r="D22" s="122">
        <f>SUM(D23:D29)</f>
        <v>4721278363</v>
      </c>
      <c r="E22" s="122">
        <f>SUM(E23:E29)</f>
        <v>4721278363</v>
      </c>
      <c r="F22" s="122">
        <f>SUM(F23:F29)</f>
        <v>279401345</v>
      </c>
      <c r="G22" s="122">
        <f>SUM(G23:G29)</f>
        <v>279401345</v>
      </c>
      <c r="H22" s="123">
        <f>SUM(H23:H29)</f>
        <v>279401345</v>
      </c>
    </row>
    <row r="23" spans="1:8" ht="15.75" x14ac:dyDescent="0.25">
      <c r="A23" s="26">
        <v>10152</v>
      </c>
      <c r="B23" s="27">
        <v>20</v>
      </c>
      <c r="C23" s="30" t="s">
        <v>25</v>
      </c>
      <c r="D23" s="122">
        <v>731342122</v>
      </c>
      <c r="E23" s="122">
        <v>731342122</v>
      </c>
      <c r="F23" s="122">
        <v>113143796</v>
      </c>
      <c r="G23" s="122">
        <v>113143796</v>
      </c>
      <c r="H23" s="123">
        <v>113143796</v>
      </c>
    </row>
    <row r="24" spans="1:8" ht="15.75" x14ac:dyDescent="0.25">
      <c r="A24" s="26">
        <v>10155</v>
      </c>
      <c r="B24" s="27">
        <v>20</v>
      </c>
      <c r="C24" s="30" t="s">
        <v>26</v>
      </c>
      <c r="D24" s="122">
        <v>152324729</v>
      </c>
      <c r="E24" s="122">
        <v>152324729</v>
      </c>
      <c r="F24" s="122">
        <v>16737563</v>
      </c>
      <c r="G24" s="122">
        <v>16737563</v>
      </c>
      <c r="H24" s="123">
        <v>16737563</v>
      </c>
    </row>
    <row r="25" spans="1:8" ht="15.75" x14ac:dyDescent="0.25">
      <c r="A25" s="26">
        <v>101512</v>
      </c>
      <c r="B25" s="27">
        <v>20</v>
      </c>
      <c r="C25" s="30" t="s">
        <v>127</v>
      </c>
      <c r="D25" s="122">
        <v>2100000</v>
      </c>
      <c r="E25" s="122">
        <v>2100000</v>
      </c>
      <c r="F25" s="122">
        <v>438011</v>
      </c>
      <c r="G25" s="122">
        <v>438011</v>
      </c>
      <c r="H25" s="123">
        <v>438011</v>
      </c>
    </row>
    <row r="26" spans="1:8" ht="15.75" x14ac:dyDescent="0.25">
      <c r="A26" s="26">
        <v>101514</v>
      </c>
      <c r="B26" s="27">
        <v>20</v>
      </c>
      <c r="C26" s="30" t="s">
        <v>128</v>
      </c>
      <c r="D26" s="122">
        <v>972895274</v>
      </c>
      <c r="E26" s="122">
        <v>972895274</v>
      </c>
      <c r="F26" s="124">
        <v>4800794</v>
      </c>
      <c r="G26" s="124">
        <v>4800794</v>
      </c>
      <c r="H26" s="125">
        <v>4800794</v>
      </c>
    </row>
    <row r="27" spans="1:8" ht="15.75" x14ac:dyDescent="0.25">
      <c r="A27" s="26">
        <v>101515</v>
      </c>
      <c r="B27" s="27">
        <v>20</v>
      </c>
      <c r="C27" s="30" t="s">
        <v>28</v>
      </c>
      <c r="D27" s="122">
        <v>1012389369</v>
      </c>
      <c r="E27" s="122">
        <v>1012389369</v>
      </c>
      <c r="F27" s="122">
        <v>141681188</v>
      </c>
      <c r="G27" s="122">
        <v>141681188</v>
      </c>
      <c r="H27" s="123">
        <v>141681188</v>
      </c>
    </row>
    <row r="28" spans="1:8" ht="15.75" x14ac:dyDescent="0.25">
      <c r="A28" s="26">
        <v>101516</v>
      </c>
      <c r="B28" s="27">
        <v>20</v>
      </c>
      <c r="C28" s="30" t="s">
        <v>29</v>
      </c>
      <c r="D28" s="122">
        <v>1782247417</v>
      </c>
      <c r="E28" s="122">
        <v>1782247417</v>
      </c>
      <c r="F28" s="122">
        <v>2599993</v>
      </c>
      <c r="G28" s="122">
        <v>2599993</v>
      </c>
      <c r="H28" s="123">
        <v>2599993</v>
      </c>
    </row>
    <row r="29" spans="1:8" ht="15.75" x14ac:dyDescent="0.25">
      <c r="A29" s="26">
        <v>101592</v>
      </c>
      <c r="B29" s="27">
        <v>20</v>
      </c>
      <c r="C29" s="30" t="s">
        <v>129</v>
      </c>
      <c r="D29" s="122">
        <v>67979452</v>
      </c>
      <c r="E29" s="122">
        <v>67979452</v>
      </c>
      <c r="F29" s="122">
        <v>0</v>
      </c>
      <c r="G29" s="122">
        <v>0</v>
      </c>
      <c r="H29" s="123">
        <v>0</v>
      </c>
    </row>
    <row r="30" spans="1:8" ht="31.5" x14ac:dyDescent="0.25">
      <c r="A30" s="26">
        <v>1019</v>
      </c>
      <c r="B30" s="27"/>
      <c r="C30" s="30" t="s">
        <v>31</v>
      </c>
      <c r="D30" s="122">
        <f>+D31+D32</f>
        <v>202966280</v>
      </c>
      <c r="E30" s="122">
        <f>+E31+E32</f>
        <v>202966280</v>
      </c>
      <c r="F30" s="122">
        <f>+F31+F32</f>
        <v>74421349</v>
      </c>
      <c r="G30" s="122">
        <f>+G31+G32</f>
        <v>74421349</v>
      </c>
      <c r="H30" s="123">
        <f>+H31+H32</f>
        <v>74421349</v>
      </c>
    </row>
    <row r="31" spans="1:8" ht="15.75" x14ac:dyDescent="0.25">
      <c r="A31" s="26">
        <v>10191</v>
      </c>
      <c r="B31" s="27">
        <v>20</v>
      </c>
      <c r="C31" s="30" t="s">
        <v>32</v>
      </c>
      <c r="D31" s="122">
        <v>100182861</v>
      </c>
      <c r="E31" s="122">
        <v>100182861</v>
      </c>
      <c r="F31" s="122">
        <v>19495907</v>
      </c>
      <c r="G31" s="122">
        <v>19495907</v>
      </c>
      <c r="H31" s="123">
        <v>19495907</v>
      </c>
    </row>
    <row r="32" spans="1:8" ht="15.75" x14ac:dyDescent="0.25">
      <c r="A32" s="26">
        <v>10193</v>
      </c>
      <c r="B32" s="27">
        <v>20</v>
      </c>
      <c r="C32" s="30" t="s">
        <v>33</v>
      </c>
      <c r="D32" s="122">
        <v>102783419</v>
      </c>
      <c r="E32" s="122">
        <v>102783419</v>
      </c>
      <c r="F32" s="122">
        <v>54925442</v>
      </c>
      <c r="G32" s="122">
        <v>54925442</v>
      </c>
      <c r="H32" s="123">
        <v>54925442</v>
      </c>
    </row>
    <row r="33" spans="1:8" ht="30.75" customHeight="1" x14ac:dyDescent="0.25">
      <c r="A33" s="26">
        <v>10110</v>
      </c>
      <c r="B33" s="27">
        <v>20</v>
      </c>
      <c r="C33" s="30" t="s">
        <v>130</v>
      </c>
      <c r="D33" s="126">
        <v>2635834079</v>
      </c>
      <c r="E33" s="122">
        <v>0</v>
      </c>
      <c r="F33" s="122">
        <v>0</v>
      </c>
      <c r="G33" s="122">
        <v>0</v>
      </c>
      <c r="H33" s="123">
        <v>0</v>
      </c>
    </row>
    <row r="34" spans="1:8" ht="15.75" x14ac:dyDescent="0.25">
      <c r="A34" s="26">
        <v>102</v>
      </c>
      <c r="B34" s="27"/>
      <c r="C34" s="30" t="s">
        <v>34</v>
      </c>
      <c r="D34" s="124">
        <f>SUM(D35:D36)</f>
        <v>8911457434</v>
      </c>
      <c r="E34" s="124">
        <f>SUM(E35:E36)</f>
        <v>7535443536</v>
      </c>
      <c r="F34" s="124">
        <f>SUM(F35:F36)</f>
        <v>7127877394</v>
      </c>
      <c r="G34" s="124">
        <f>SUM(G35:G36)</f>
        <v>1517778001</v>
      </c>
      <c r="H34" s="125">
        <f>SUM(H35:H36)</f>
        <v>1517778001</v>
      </c>
    </row>
    <row r="35" spans="1:8" ht="15.75" x14ac:dyDescent="0.25">
      <c r="A35" s="26">
        <v>10212</v>
      </c>
      <c r="B35" s="27">
        <v>20</v>
      </c>
      <c r="C35" s="30" t="s">
        <v>35</v>
      </c>
      <c r="D35" s="122">
        <v>590000000</v>
      </c>
      <c r="E35" s="122">
        <v>524319874</v>
      </c>
      <c r="F35" s="122">
        <v>301028868</v>
      </c>
      <c r="G35" s="122">
        <v>11028868</v>
      </c>
      <c r="H35" s="123">
        <v>11028868</v>
      </c>
    </row>
    <row r="36" spans="1:8" ht="15.75" x14ac:dyDescent="0.25">
      <c r="A36" s="26">
        <v>10214</v>
      </c>
      <c r="B36" s="27">
        <v>20</v>
      </c>
      <c r="C36" s="30" t="s">
        <v>36</v>
      </c>
      <c r="D36" s="122">
        <v>8321457434</v>
      </c>
      <c r="E36" s="122">
        <v>7011123662</v>
      </c>
      <c r="F36" s="122">
        <v>6826848526</v>
      </c>
      <c r="G36" s="122">
        <v>1506749133</v>
      </c>
      <c r="H36" s="123">
        <v>1506749133</v>
      </c>
    </row>
    <row r="37" spans="1:8" ht="31.5" customHeight="1" x14ac:dyDescent="0.25">
      <c r="A37" s="26">
        <v>105</v>
      </c>
      <c r="B37" s="27"/>
      <c r="C37" s="30" t="s">
        <v>131</v>
      </c>
      <c r="D37" s="122">
        <f>+D38+D42+D46+D47</f>
        <v>9111892800</v>
      </c>
      <c r="E37" s="122">
        <f>+E38+E42+E46+E47</f>
        <v>9111892800</v>
      </c>
      <c r="F37" s="122">
        <f>+F38+F42+F46+F47</f>
        <v>2201360360</v>
      </c>
      <c r="G37" s="122">
        <f>+G38+G42+G46+G47</f>
        <v>2201360360</v>
      </c>
      <c r="H37" s="123">
        <f>+H38+H42+H46+H47</f>
        <v>1628090360</v>
      </c>
    </row>
    <row r="38" spans="1:8" ht="15.75" x14ac:dyDescent="0.25">
      <c r="A38" s="26">
        <v>1051</v>
      </c>
      <c r="B38" s="27"/>
      <c r="C38" s="30" t="s">
        <v>38</v>
      </c>
      <c r="D38" s="122">
        <f>SUM(D39:D41)</f>
        <v>4924245681</v>
      </c>
      <c r="E38" s="122">
        <f>SUM(E39:E41)</f>
        <v>4924245681</v>
      </c>
      <c r="F38" s="122">
        <f>SUM(F39:F41)</f>
        <v>1115415129</v>
      </c>
      <c r="G38" s="122">
        <f>SUM(G39:G41)</f>
        <v>1115415129</v>
      </c>
      <c r="H38" s="123">
        <f>SUM(H39:H41)</f>
        <v>740867529</v>
      </c>
    </row>
    <row r="39" spans="1:8" ht="15.75" x14ac:dyDescent="0.25">
      <c r="A39" s="26">
        <v>10511</v>
      </c>
      <c r="B39" s="27">
        <v>20</v>
      </c>
      <c r="C39" s="30" t="s">
        <v>39</v>
      </c>
      <c r="D39" s="122">
        <v>1044978140</v>
      </c>
      <c r="E39" s="122">
        <v>1044978140</v>
      </c>
      <c r="F39" s="122">
        <v>226417600</v>
      </c>
      <c r="G39" s="122">
        <v>226417600</v>
      </c>
      <c r="H39" s="123">
        <v>147818000</v>
      </c>
    </row>
    <row r="40" spans="1:8" ht="31.5" x14ac:dyDescent="0.25">
      <c r="A40" s="26">
        <v>10513</v>
      </c>
      <c r="B40" s="27">
        <v>20</v>
      </c>
      <c r="C40" s="30" t="s">
        <v>132</v>
      </c>
      <c r="D40" s="122">
        <v>1750775142</v>
      </c>
      <c r="E40" s="122">
        <v>1750775142</v>
      </c>
      <c r="F40" s="122">
        <v>405742204</v>
      </c>
      <c r="G40" s="122">
        <v>405742204</v>
      </c>
      <c r="H40" s="123">
        <v>270787204</v>
      </c>
    </row>
    <row r="41" spans="1:8" ht="15.75" x14ac:dyDescent="0.25">
      <c r="A41" s="26">
        <v>10514</v>
      </c>
      <c r="B41" s="27">
        <v>20</v>
      </c>
      <c r="C41" s="30" t="s">
        <v>41</v>
      </c>
      <c r="D41" s="122">
        <v>2128492399</v>
      </c>
      <c r="E41" s="122">
        <v>2128492399</v>
      </c>
      <c r="F41" s="122">
        <v>483255325</v>
      </c>
      <c r="G41" s="122">
        <v>483255325</v>
      </c>
      <c r="H41" s="123">
        <v>322262325</v>
      </c>
    </row>
    <row r="42" spans="1:8" ht="15.75" x14ac:dyDescent="0.25">
      <c r="A42" s="26">
        <v>1052</v>
      </c>
      <c r="B42" s="27"/>
      <c r="C42" s="30" t="s">
        <v>133</v>
      </c>
      <c r="D42" s="122">
        <f>+D43+D44+D45</f>
        <v>2862507970</v>
      </c>
      <c r="E42" s="122">
        <f>+E43+E44+E45</f>
        <v>2862507970</v>
      </c>
      <c r="F42" s="122">
        <f>+F43+F44+F45</f>
        <v>802914421</v>
      </c>
      <c r="G42" s="122">
        <f>+G43+G44+G45</f>
        <v>802914421</v>
      </c>
      <c r="H42" s="123">
        <f>+H43+H44+H45</f>
        <v>702450321</v>
      </c>
    </row>
    <row r="43" spans="1:8" ht="15.75" x14ac:dyDescent="0.25">
      <c r="A43" s="26">
        <v>10522</v>
      </c>
      <c r="B43" s="27">
        <v>20</v>
      </c>
      <c r="C43" s="30" t="s">
        <v>43</v>
      </c>
      <c r="D43" s="122">
        <v>1532106631</v>
      </c>
      <c r="E43" s="122">
        <v>1532106631</v>
      </c>
      <c r="F43" s="122">
        <v>501854269</v>
      </c>
      <c r="G43" s="122">
        <v>501854269</v>
      </c>
      <c r="H43" s="123">
        <v>501854269</v>
      </c>
    </row>
    <row r="44" spans="1:8" ht="31.5" x14ac:dyDescent="0.25">
      <c r="A44" s="26">
        <v>10523</v>
      </c>
      <c r="B44" s="27">
        <v>20</v>
      </c>
      <c r="C44" s="30" t="s">
        <v>44</v>
      </c>
      <c r="D44" s="122">
        <v>1197417320</v>
      </c>
      <c r="E44" s="122">
        <v>1197417320</v>
      </c>
      <c r="F44" s="122">
        <v>272623536</v>
      </c>
      <c r="G44" s="122">
        <v>272623536</v>
      </c>
      <c r="H44" s="123">
        <v>181767336</v>
      </c>
    </row>
    <row r="45" spans="1:8" ht="47.25" x14ac:dyDescent="0.25">
      <c r="A45" s="26">
        <v>10527</v>
      </c>
      <c r="B45" s="27">
        <v>20</v>
      </c>
      <c r="C45" s="30" t="s">
        <v>134</v>
      </c>
      <c r="D45" s="122">
        <v>132984019</v>
      </c>
      <c r="E45" s="122">
        <v>132984019</v>
      </c>
      <c r="F45" s="122">
        <v>28436616</v>
      </c>
      <c r="G45" s="122">
        <v>28436616</v>
      </c>
      <c r="H45" s="123">
        <v>18828716</v>
      </c>
    </row>
    <row r="46" spans="1:8" ht="15.75" x14ac:dyDescent="0.25">
      <c r="A46" s="26">
        <v>1056</v>
      </c>
      <c r="B46" s="27">
        <v>20</v>
      </c>
      <c r="C46" s="30" t="s">
        <v>46</v>
      </c>
      <c r="D46" s="122">
        <v>792189259</v>
      </c>
      <c r="E46" s="122">
        <v>792189259</v>
      </c>
      <c r="F46" s="122">
        <v>169814670</v>
      </c>
      <c r="G46" s="122">
        <v>169814670</v>
      </c>
      <c r="H46" s="123">
        <v>110861970</v>
      </c>
    </row>
    <row r="47" spans="1:8" ht="16.5" thickBot="1" x14ac:dyDescent="0.3">
      <c r="A47" s="32">
        <v>1057</v>
      </c>
      <c r="B47" s="33">
        <v>20</v>
      </c>
      <c r="C47" s="73" t="s">
        <v>47</v>
      </c>
      <c r="D47" s="127">
        <v>532949890</v>
      </c>
      <c r="E47" s="127">
        <v>532949890</v>
      </c>
      <c r="F47" s="127">
        <v>113216140</v>
      </c>
      <c r="G47" s="127">
        <v>113216140</v>
      </c>
      <c r="H47" s="128">
        <v>73910540</v>
      </c>
    </row>
    <row r="48" spans="1:8" ht="6" customHeight="1" thickBot="1" x14ac:dyDescent="0.3">
      <c r="A48" s="38"/>
      <c r="B48" s="39"/>
      <c r="C48" s="75"/>
      <c r="D48" s="129"/>
      <c r="E48" s="129"/>
      <c r="F48" s="42"/>
      <c r="G48" s="129"/>
      <c r="H48" s="130"/>
    </row>
    <row r="49" spans="1:8" x14ac:dyDescent="0.25">
      <c r="A49" s="416" t="s">
        <v>1</v>
      </c>
      <c r="B49" s="417"/>
      <c r="C49" s="417"/>
      <c r="D49" s="417"/>
      <c r="E49" s="417"/>
      <c r="F49" s="417"/>
      <c r="G49" s="417"/>
      <c r="H49" s="418"/>
    </row>
    <row r="50" spans="1:8" x14ac:dyDescent="0.25">
      <c r="A50" s="419" t="s">
        <v>115</v>
      </c>
      <c r="B50" s="420"/>
      <c r="C50" s="420"/>
      <c r="D50" s="420"/>
      <c r="E50" s="420"/>
      <c r="F50" s="420"/>
      <c r="G50" s="420"/>
      <c r="H50" s="421"/>
    </row>
    <row r="51" spans="1:8" hidden="1" x14ac:dyDescent="0.25">
      <c r="A51" s="2"/>
      <c r="H51" s="5"/>
    </row>
    <row r="52" spans="1:8" x14ac:dyDescent="0.25">
      <c r="A52" s="6" t="s">
        <v>0</v>
      </c>
      <c r="D52" s="131"/>
      <c r="H52" s="5"/>
    </row>
    <row r="53" spans="1:8" ht="1.5" customHeight="1" x14ac:dyDescent="0.25">
      <c r="A53" s="2"/>
      <c r="H53" s="7"/>
    </row>
    <row r="54" spans="1:8" ht="21" customHeight="1" thickBot="1" x14ac:dyDescent="0.3">
      <c r="A54" s="2" t="s">
        <v>116</v>
      </c>
      <c r="C54" s="57" t="s">
        <v>4</v>
      </c>
      <c r="E54" s="3" t="str">
        <f>E7</f>
        <v>MES:</v>
      </c>
      <c r="F54" s="3" t="str">
        <f>F7</f>
        <v>MARZO</v>
      </c>
      <c r="G54" s="3" t="str">
        <f>G7</f>
        <v xml:space="preserve">                                VIGENCIA FISCAL:      2017</v>
      </c>
      <c r="H54" s="5"/>
    </row>
    <row r="55" spans="1:8" ht="28.5" hidden="1" customHeight="1" x14ac:dyDescent="0.25">
      <c r="A55" s="2"/>
      <c r="H55" s="5"/>
    </row>
    <row r="56" spans="1:8" ht="15.75" thickBot="1" x14ac:dyDescent="0.3">
      <c r="A56" s="132"/>
      <c r="B56" s="133"/>
      <c r="C56" s="134"/>
      <c r="D56" s="135"/>
      <c r="E56" s="135"/>
      <c r="F56" s="135"/>
      <c r="G56" s="135"/>
      <c r="H56" s="136"/>
    </row>
    <row r="57" spans="1:8" ht="33.75" customHeight="1" thickBot="1" x14ac:dyDescent="0.3">
      <c r="A57" s="137" t="s">
        <v>119</v>
      </c>
      <c r="B57" s="138"/>
      <c r="C57" s="139" t="s">
        <v>120</v>
      </c>
      <c r="D57" s="140" t="s">
        <v>121</v>
      </c>
      <c r="E57" s="140" t="s">
        <v>122</v>
      </c>
      <c r="F57" s="140" t="s">
        <v>123</v>
      </c>
      <c r="G57" s="140" t="s">
        <v>124</v>
      </c>
      <c r="H57" s="141" t="s">
        <v>125</v>
      </c>
    </row>
    <row r="58" spans="1:8" ht="31.5" customHeight="1" x14ac:dyDescent="0.25">
      <c r="A58" s="48">
        <v>2</v>
      </c>
      <c r="B58" s="49"/>
      <c r="C58" s="71" t="s">
        <v>48</v>
      </c>
      <c r="D58" s="142">
        <f>+D59</f>
        <v>8304006708</v>
      </c>
      <c r="E58" s="142">
        <f>+E59</f>
        <v>7901990492.8500004</v>
      </c>
      <c r="F58" s="142">
        <f>+F59</f>
        <v>6761177115.2600002</v>
      </c>
      <c r="G58" s="142">
        <f>+G59</f>
        <v>2051339987.4099998</v>
      </c>
      <c r="H58" s="143">
        <f>+H59</f>
        <v>2051339987.4099998</v>
      </c>
    </row>
    <row r="59" spans="1:8" ht="15.75" x14ac:dyDescent="0.25">
      <c r="A59" s="26">
        <v>20</v>
      </c>
      <c r="B59" s="27"/>
      <c r="C59" s="30" t="s">
        <v>48</v>
      </c>
      <c r="D59" s="122">
        <f>+D65+D60</f>
        <v>8304006708</v>
      </c>
      <c r="E59" s="122">
        <f>+E65+E60</f>
        <v>7901990492.8500004</v>
      </c>
      <c r="F59" s="122">
        <f>+F65+F60</f>
        <v>6761177115.2600002</v>
      </c>
      <c r="G59" s="122">
        <f>+G65+G60</f>
        <v>2051339987.4099998</v>
      </c>
      <c r="H59" s="123">
        <f>+H65+H60</f>
        <v>2051339987.4099998</v>
      </c>
    </row>
    <row r="60" spans="1:8" ht="20.25" customHeight="1" x14ac:dyDescent="0.25">
      <c r="A60" s="26">
        <v>203</v>
      </c>
      <c r="B60" s="27"/>
      <c r="C60" s="30" t="s">
        <v>135</v>
      </c>
      <c r="D60" s="122">
        <f>+D61</f>
        <v>18400000</v>
      </c>
      <c r="E60" s="122">
        <f>+E61</f>
        <v>0</v>
      </c>
      <c r="F60" s="122">
        <f>+F61</f>
        <v>0</v>
      </c>
      <c r="G60" s="122">
        <f>+G61</f>
        <v>0</v>
      </c>
      <c r="H60" s="123">
        <f>+H61</f>
        <v>0</v>
      </c>
    </row>
    <row r="61" spans="1:8" ht="15.75" x14ac:dyDescent="0.25">
      <c r="A61" s="26">
        <v>20350</v>
      </c>
      <c r="B61" s="27"/>
      <c r="C61" s="30" t="s">
        <v>136</v>
      </c>
      <c r="D61" s="122">
        <f>+D62+D63+D64</f>
        <v>18400000</v>
      </c>
      <c r="E61" s="122">
        <f>+E62+E63+E64</f>
        <v>0</v>
      </c>
      <c r="F61" s="122">
        <f>+F62+F63+F64</f>
        <v>0</v>
      </c>
      <c r="G61" s="122">
        <f>+G62+G63+G64</f>
        <v>0</v>
      </c>
      <c r="H61" s="123">
        <f>+H62+H63+H64</f>
        <v>0</v>
      </c>
    </row>
    <row r="62" spans="1:8" ht="21" customHeight="1" x14ac:dyDescent="0.25">
      <c r="A62" s="26">
        <v>203502</v>
      </c>
      <c r="B62" s="27">
        <v>20</v>
      </c>
      <c r="C62" s="30" t="s">
        <v>137</v>
      </c>
      <c r="D62" s="122">
        <v>3000000</v>
      </c>
      <c r="E62" s="122">
        <v>0</v>
      </c>
      <c r="F62" s="122">
        <v>0</v>
      </c>
      <c r="G62" s="122">
        <v>0</v>
      </c>
      <c r="H62" s="123">
        <v>0</v>
      </c>
    </row>
    <row r="63" spans="1:8" ht="21" customHeight="1" x14ac:dyDescent="0.25">
      <c r="A63" s="26">
        <v>203503</v>
      </c>
      <c r="B63" s="27">
        <v>20</v>
      </c>
      <c r="C63" s="30" t="s">
        <v>138</v>
      </c>
      <c r="D63" s="122">
        <v>5000000</v>
      </c>
      <c r="E63" s="122">
        <v>0</v>
      </c>
      <c r="F63" s="122">
        <v>0</v>
      </c>
      <c r="G63" s="122">
        <v>0</v>
      </c>
      <c r="H63" s="123">
        <v>0</v>
      </c>
    </row>
    <row r="64" spans="1:8" ht="21" customHeight="1" x14ac:dyDescent="0.25">
      <c r="A64" s="26">
        <v>2035090</v>
      </c>
      <c r="B64" s="27">
        <v>20</v>
      </c>
      <c r="C64" s="30" t="s">
        <v>139</v>
      </c>
      <c r="D64" s="122">
        <v>10400000</v>
      </c>
      <c r="E64" s="122">
        <v>0</v>
      </c>
      <c r="F64" s="122">
        <v>0</v>
      </c>
      <c r="G64" s="122">
        <v>0</v>
      </c>
      <c r="H64" s="123">
        <v>0</v>
      </c>
    </row>
    <row r="65" spans="1:8" ht="21.75" customHeight="1" x14ac:dyDescent="0.25">
      <c r="A65" s="26">
        <v>204</v>
      </c>
      <c r="B65" s="27"/>
      <c r="C65" s="30" t="s">
        <v>49</v>
      </c>
      <c r="D65" s="122">
        <f>+D69+D66+D75+D91+D94+D96+D101+D105+D110+D111+D115+D107</f>
        <v>8285606708</v>
      </c>
      <c r="E65" s="122">
        <f>+E69+E66+E75+E91+E94+E96+E101+E105+E110+E111+E115+E107</f>
        <v>7901990492.8500004</v>
      </c>
      <c r="F65" s="122">
        <f>+F69+F66+F75+F91+F94+F96+F101+F105+F110+F111+F115+F107</f>
        <v>6761177115.2600002</v>
      </c>
      <c r="G65" s="122">
        <f>+G69+G66+G75+G91+G94+G96+G101+G105+G110+G111+G115+G107</f>
        <v>2051339987.4099998</v>
      </c>
      <c r="H65" s="123">
        <f>+H69+H66+H75+H91+H94+H96+H101+H105+H110+H111+H115+H107</f>
        <v>2051339987.4099998</v>
      </c>
    </row>
    <row r="66" spans="1:8" ht="22.5" customHeight="1" x14ac:dyDescent="0.25">
      <c r="A66" s="26">
        <v>2041</v>
      </c>
      <c r="B66" s="27"/>
      <c r="C66" s="30" t="s">
        <v>140</v>
      </c>
      <c r="D66" s="122">
        <f>SUM(D67:D68)</f>
        <v>9000000</v>
      </c>
      <c r="E66" s="122">
        <f>SUM(E67:E68)</f>
        <v>1609739</v>
      </c>
      <c r="F66" s="122">
        <f>SUM(F67:F68)</f>
        <v>1557710</v>
      </c>
      <c r="G66" s="122">
        <f>SUM(G67:G68)</f>
        <v>1557710</v>
      </c>
      <c r="H66" s="123">
        <f>SUM(H67:H68)</f>
        <v>1557710</v>
      </c>
    </row>
    <row r="67" spans="1:8" ht="24.75" customHeight="1" x14ac:dyDescent="0.25">
      <c r="A67" s="26">
        <v>20418</v>
      </c>
      <c r="B67" s="27">
        <v>20</v>
      </c>
      <c r="C67" s="30" t="s">
        <v>141</v>
      </c>
      <c r="D67" s="122">
        <v>6000000</v>
      </c>
      <c r="E67" s="122">
        <v>1557789</v>
      </c>
      <c r="F67" s="122">
        <v>1557710</v>
      </c>
      <c r="G67" s="122">
        <v>1557710</v>
      </c>
      <c r="H67" s="123">
        <v>1557710</v>
      </c>
    </row>
    <row r="68" spans="1:8" ht="25.5" customHeight="1" x14ac:dyDescent="0.25">
      <c r="A68" s="26">
        <v>204125</v>
      </c>
      <c r="B68" s="27">
        <v>20</v>
      </c>
      <c r="C68" s="30" t="s">
        <v>142</v>
      </c>
      <c r="D68" s="122">
        <v>3000000</v>
      </c>
      <c r="E68" s="122">
        <v>51950</v>
      </c>
      <c r="F68" s="122">
        <v>0</v>
      </c>
      <c r="G68" s="122">
        <v>0</v>
      </c>
      <c r="H68" s="123">
        <v>0</v>
      </c>
    </row>
    <row r="69" spans="1:8" ht="31.5" customHeight="1" x14ac:dyDescent="0.25">
      <c r="A69" s="26">
        <v>2044</v>
      </c>
      <c r="B69" s="27"/>
      <c r="C69" s="30" t="s">
        <v>50</v>
      </c>
      <c r="D69" s="122">
        <f>SUM(D70:D74)</f>
        <v>130000000</v>
      </c>
      <c r="E69" s="122">
        <f>SUM(E70:E74)</f>
        <v>52800915</v>
      </c>
      <c r="F69" s="122">
        <f>SUM(F70:F74)</f>
        <v>52800000</v>
      </c>
      <c r="G69" s="122">
        <f>SUM(G70:G74)</f>
        <v>2800000</v>
      </c>
      <c r="H69" s="123">
        <f>SUM(H70:H74)</f>
        <v>2800000</v>
      </c>
    </row>
    <row r="70" spans="1:8" ht="31.5" customHeight="1" x14ac:dyDescent="0.25">
      <c r="A70" s="26">
        <v>20441</v>
      </c>
      <c r="B70" s="27">
        <v>20</v>
      </c>
      <c r="C70" s="30" t="s">
        <v>51</v>
      </c>
      <c r="D70" s="122">
        <v>60000000</v>
      </c>
      <c r="E70" s="122">
        <v>50900625</v>
      </c>
      <c r="F70" s="122">
        <v>50900000</v>
      </c>
      <c r="G70" s="122">
        <v>900000</v>
      </c>
      <c r="H70" s="123">
        <v>900000</v>
      </c>
    </row>
    <row r="71" spans="1:8" ht="31.5" customHeight="1" x14ac:dyDescent="0.25">
      <c r="A71" s="26">
        <v>204413</v>
      </c>
      <c r="B71" s="27">
        <v>20</v>
      </c>
      <c r="C71" s="30" t="s">
        <v>143</v>
      </c>
      <c r="D71" s="122">
        <v>2000000</v>
      </c>
      <c r="E71" s="122">
        <v>300000</v>
      </c>
      <c r="F71" s="122">
        <v>300000</v>
      </c>
      <c r="G71" s="122">
        <v>300000</v>
      </c>
      <c r="H71" s="123">
        <v>300000</v>
      </c>
    </row>
    <row r="72" spans="1:8" ht="31.5" customHeight="1" x14ac:dyDescent="0.25">
      <c r="A72" s="26">
        <v>204415</v>
      </c>
      <c r="B72" s="27">
        <v>20</v>
      </c>
      <c r="C72" s="30" t="s">
        <v>144</v>
      </c>
      <c r="D72" s="122">
        <v>60000000</v>
      </c>
      <c r="E72" s="122">
        <v>500156</v>
      </c>
      <c r="F72" s="122">
        <v>500000</v>
      </c>
      <c r="G72" s="122">
        <v>500000</v>
      </c>
      <c r="H72" s="123">
        <v>500000</v>
      </c>
    </row>
    <row r="73" spans="1:8" ht="31.5" customHeight="1" x14ac:dyDescent="0.25">
      <c r="A73" s="26">
        <v>204418</v>
      </c>
      <c r="B73" s="27">
        <v>20</v>
      </c>
      <c r="C73" s="30" t="s">
        <v>145</v>
      </c>
      <c r="D73" s="122">
        <v>6000000</v>
      </c>
      <c r="E73" s="122">
        <v>600134</v>
      </c>
      <c r="F73" s="122">
        <v>600000</v>
      </c>
      <c r="G73" s="122">
        <v>600000</v>
      </c>
      <c r="H73" s="123">
        <v>600000</v>
      </c>
    </row>
    <row r="74" spans="1:8" ht="31.5" customHeight="1" x14ac:dyDescent="0.25">
      <c r="A74" s="26">
        <v>204423</v>
      </c>
      <c r="B74" s="27">
        <v>20</v>
      </c>
      <c r="C74" s="30" t="s">
        <v>146</v>
      </c>
      <c r="D74" s="122">
        <v>2000000</v>
      </c>
      <c r="E74" s="122">
        <v>500000</v>
      </c>
      <c r="F74" s="122">
        <v>500000</v>
      </c>
      <c r="G74" s="122">
        <v>500000</v>
      </c>
      <c r="H74" s="123">
        <v>500000</v>
      </c>
    </row>
    <row r="75" spans="1:8" ht="31.5" customHeight="1" x14ac:dyDescent="0.25">
      <c r="A75" s="26">
        <v>2045</v>
      </c>
      <c r="B75" s="27"/>
      <c r="C75" s="30" t="s">
        <v>52</v>
      </c>
      <c r="D75" s="122">
        <f>SUM(D76:D81)</f>
        <v>690000000</v>
      </c>
      <c r="E75" s="122">
        <f>SUM(E76:E81)</f>
        <v>639743088.85000002</v>
      </c>
      <c r="F75" s="122">
        <f>SUM(F76:F81)</f>
        <v>634791807.85000002</v>
      </c>
      <c r="G75" s="122">
        <f>SUM(G76:G81)</f>
        <v>67787304</v>
      </c>
      <c r="H75" s="123">
        <f>SUM(H76:H81)</f>
        <v>67787304</v>
      </c>
    </row>
    <row r="76" spans="1:8" ht="31.5" customHeight="1" x14ac:dyDescent="0.25">
      <c r="A76" s="26">
        <v>20451</v>
      </c>
      <c r="B76" s="27">
        <v>20</v>
      </c>
      <c r="C76" s="30" t="s">
        <v>53</v>
      </c>
      <c r="D76" s="122">
        <v>30000000</v>
      </c>
      <c r="E76" s="122">
        <v>20020032</v>
      </c>
      <c r="F76" s="122">
        <v>20000000</v>
      </c>
      <c r="G76" s="122">
        <v>4440691.5</v>
      </c>
      <c r="H76" s="123">
        <v>4440691.5</v>
      </c>
    </row>
    <row r="77" spans="1:8" ht="31.5" customHeight="1" x14ac:dyDescent="0.25">
      <c r="A77" s="26">
        <v>20452</v>
      </c>
      <c r="B77" s="27">
        <v>20</v>
      </c>
      <c r="C77" s="30" t="s">
        <v>147</v>
      </c>
      <c r="D77" s="122">
        <v>30000000</v>
      </c>
      <c r="E77" s="122">
        <v>20024046</v>
      </c>
      <c r="F77" s="122">
        <v>20000000</v>
      </c>
      <c r="G77" s="122">
        <v>4440691.5</v>
      </c>
      <c r="H77" s="123">
        <v>4440691.5</v>
      </c>
    </row>
    <row r="78" spans="1:8" ht="31.5" customHeight="1" x14ac:dyDescent="0.25">
      <c r="A78" s="26">
        <v>20456</v>
      </c>
      <c r="B78" s="27">
        <v>20</v>
      </c>
      <c r="C78" s="30" t="s">
        <v>148</v>
      </c>
      <c r="D78" s="122">
        <v>60000000</v>
      </c>
      <c r="E78" s="122">
        <v>60000000</v>
      </c>
      <c r="F78" s="122">
        <v>60000000</v>
      </c>
      <c r="G78" s="122">
        <v>0</v>
      </c>
      <c r="H78" s="123">
        <v>0</v>
      </c>
    </row>
    <row r="79" spans="1:8" ht="31.5" customHeight="1" x14ac:dyDescent="0.25">
      <c r="A79" s="26">
        <v>20458</v>
      </c>
      <c r="B79" s="27">
        <v>20</v>
      </c>
      <c r="C79" s="30" t="s">
        <v>149</v>
      </c>
      <c r="D79" s="122">
        <v>170000000</v>
      </c>
      <c r="E79" s="122">
        <v>155895094.84999999</v>
      </c>
      <c r="F79" s="122">
        <v>150997587.84999999</v>
      </c>
      <c r="G79" s="122">
        <v>27329018</v>
      </c>
      <c r="H79" s="123">
        <v>27329018</v>
      </c>
    </row>
    <row r="80" spans="1:8" ht="31.5" customHeight="1" x14ac:dyDescent="0.25">
      <c r="A80" s="26">
        <v>204510</v>
      </c>
      <c r="B80" s="27">
        <v>20</v>
      </c>
      <c r="C80" s="30" t="s">
        <v>56</v>
      </c>
      <c r="D80" s="122">
        <v>380000000</v>
      </c>
      <c r="E80" s="122">
        <v>363803916</v>
      </c>
      <c r="F80" s="122">
        <v>363794220</v>
      </c>
      <c r="G80" s="122">
        <v>31576903</v>
      </c>
      <c r="H80" s="123">
        <v>31576903</v>
      </c>
    </row>
    <row r="81" spans="1:8" ht="31.5" customHeight="1" thickBot="1" x14ac:dyDescent="0.3">
      <c r="A81" s="32">
        <v>204513</v>
      </c>
      <c r="B81" s="33">
        <v>20</v>
      </c>
      <c r="C81" s="73" t="s">
        <v>150</v>
      </c>
      <c r="D81" s="127">
        <v>20000000</v>
      </c>
      <c r="E81" s="127">
        <v>20000000</v>
      </c>
      <c r="F81" s="127">
        <v>20000000</v>
      </c>
      <c r="G81" s="127">
        <v>0</v>
      </c>
      <c r="H81" s="128">
        <v>0</v>
      </c>
    </row>
    <row r="82" spans="1:8" ht="16.5" thickBot="1" x14ac:dyDescent="0.3">
      <c r="A82" s="38"/>
      <c r="B82" s="39"/>
      <c r="C82" s="75"/>
      <c r="D82" s="129"/>
      <c r="E82" s="129"/>
      <c r="F82" s="129"/>
      <c r="G82" s="129"/>
      <c r="H82" s="129"/>
    </row>
    <row r="83" spans="1:8" x14ac:dyDescent="0.25">
      <c r="A83" s="416" t="s">
        <v>1</v>
      </c>
      <c r="B83" s="417"/>
      <c r="C83" s="417"/>
      <c r="D83" s="417"/>
      <c r="E83" s="417"/>
      <c r="F83" s="417"/>
      <c r="G83" s="417"/>
      <c r="H83" s="418"/>
    </row>
    <row r="84" spans="1:8" x14ac:dyDescent="0.25">
      <c r="A84" s="419" t="s">
        <v>115</v>
      </c>
      <c r="B84" s="420"/>
      <c r="C84" s="420"/>
      <c r="D84" s="420"/>
      <c r="E84" s="420"/>
      <c r="F84" s="420"/>
      <c r="G84" s="420"/>
      <c r="H84" s="421"/>
    </row>
    <row r="85" spans="1:8" x14ac:dyDescent="0.25">
      <c r="A85" s="6" t="s">
        <v>0</v>
      </c>
      <c r="H85" s="5"/>
    </row>
    <row r="86" spans="1:8" ht="3.75" customHeight="1" x14ac:dyDescent="0.25">
      <c r="A86" s="2"/>
      <c r="H86" s="7"/>
    </row>
    <row r="87" spans="1:8" ht="15.75" thickBot="1" x14ac:dyDescent="0.3">
      <c r="A87" s="2" t="s">
        <v>116</v>
      </c>
      <c r="C87" s="57" t="s">
        <v>4</v>
      </c>
      <c r="E87" s="3" t="str">
        <f>E54</f>
        <v>MES:</v>
      </c>
      <c r="F87" s="3" t="str">
        <f>F7</f>
        <v>MARZO</v>
      </c>
      <c r="G87" s="3" t="str">
        <f>G54</f>
        <v xml:space="preserve">                                VIGENCIA FISCAL:      2017</v>
      </c>
      <c r="H87" s="5"/>
    </row>
    <row r="88" spans="1:8" ht="6.75" hidden="1" customHeight="1" x14ac:dyDescent="0.25">
      <c r="A88" s="2"/>
      <c r="H88" s="5"/>
    </row>
    <row r="89" spans="1:8" ht="15.75" thickBot="1" x14ac:dyDescent="0.3">
      <c r="A89" s="132"/>
      <c r="B89" s="133"/>
      <c r="C89" s="134"/>
      <c r="D89" s="135"/>
      <c r="E89" s="135"/>
      <c r="F89" s="135"/>
      <c r="G89" s="135"/>
      <c r="H89" s="136"/>
    </row>
    <row r="90" spans="1:8" ht="36" customHeight="1" thickBot="1" x14ac:dyDescent="0.3">
      <c r="A90" s="10" t="s">
        <v>119</v>
      </c>
      <c r="B90" s="43"/>
      <c r="C90" s="44" t="s">
        <v>120</v>
      </c>
      <c r="D90" s="45" t="s">
        <v>121</v>
      </c>
      <c r="E90" s="45" t="s">
        <v>122</v>
      </c>
      <c r="F90" s="45" t="s">
        <v>123</v>
      </c>
      <c r="G90" s="45" t="s">
        <v>124</v>
      </c>
      <c r="H90" s="47" t="s">
        <v>125</v>
      </c>
    </row>
    <row r="91" spans="1:8" ht="18.75" customHeight="1" x14ac:dyDescent="0.25">
      <c r="A91" s="26">
        <v>2046</v>
      </c>
      <c r="B91" s="27"/>
      <c r="C91" s="30" t="s">
        <v>58</v>
      </c>
      <c r="D91" s="122">
        <f>+D92+D93</f>
        <v>96000000</v>
      </c>
      <c r="E91" s="122">
        <f>+E92+E93</f>
        <v>31757027</v>
      </c>
      <c r="F91" s="122">
        <f>+F92+F93</f>
        <v>31688385</v>
      </c>
      <c r="G91" s="122">
        <f>+G92+G93</f>
        <v>12735354</v>
      </c>
      <c r="H91" s="123">
        <f>+H92+H93</f>
        <v>12735354</v>
      </c>
    </row>
    <row r="92" spans="1:8" ht="18.75" customHeight="1" x14ac:dyDescent="0.25">
      <c r="A92" s="26">
        <v>20465</v>
      </c>
      <c r="B92" s="27">
        <v>20</v>
      </c>
      <c r="C92" s="30" t="s">
        <v>60</v>
      </c>
      <c r="D92" s="122">
        <v>95000000</v>
      </c>
      <c r="E92" s="122">
        <v>31657008</v>
      </c>
      <c r="F92" s="122">
        <v>31588385</v>
      </c>
      <c r="G92" s="122">
        <v>12635354</v>
      </c>
      <c r="H92" s="123">
        <v>12635354</v>
      </c>
    </row>
    <row r="93" spans="1:8" ht="18.75" customHeight="1" x14ac:dyDescent="0.25">
      <c r="A93" s="26">
        <v>20467</v>
      </c>
      <c r="B93" s="27">
        <v>20</v>
      </c>
      <c r="C93" s="30" t="s">
        <v>151</v>
      </c>
      <c r="D93" s="122">
        <v>1000000</v>
      </c>
      <c r="E93" s="122">
        <v>100019</v>
      </c>
      <c r="F93" s="122">
        <v>100000</v>
      </c>
      <c r="G93" s="122">
        <v>100000</v>
      </c>
      <c r="H93" s="123">
        <v>100000</v>
      </c>
    </row>
    <row r="94" spans="1:8" ht="18.75" customHeight="1" x14ac:dyDescent="0.25">
      <c r="A94" s="26">
        <v>2047</v>
      </c>
      <c r="B94" s="27"/>
      <c r="C94" s="30" t="s">
        <v>61</v>
      </c>
      <c r="D94" s="122">
        <f>+D95</f>
        <v>75599980</v>
      </c>
      <c r="E94" s="122">
        <f>+E95</f>
        <v>43662237</v>
      </c>
      <c r="F94" s="122">
        <f>+F95</f>
        <v>43599980</v>
      </c>
      <c r="G94" s="122">
        <f>+G95</f>
        <v>7059998</v>
      </c>
      <c r="H94" s="123">
        <f>+H95</f>
        <v>7059998</v>
      </c>
    </row>
    <row r="95" spans="1:8" ht="18.75" customHeight="1" x14ac:dyDescent="0.25">
      <c r="A95" s="26">
        <v>20476</v>
      </c>
      <c r="B95" s="27">
        <v>20</v>
      </c>
      <c r="C95" s="30" t="s">
        <v>62</v>
      </c>
      <c r="D95" s="122">
        <v>75599980</v>
      </c>
      <c r="E95" s="122">
        <v>43662237</v>
      </c>
      <c r="F95" s="122">
        <v>43599980</v>
      </c>
      <c r="G95" s="122">
        <v>7059998</v>
      </c>
      <c r="H95" s="123">
        <v>7059998</v>
      </c>
    </row>
    <row r="96" spans="1:8" ht="18.75" customHeight="1" x14ac:dyDescent="0.25">
      <c r="A96" s="26">
        <v>2048</v>
      </c>
      <c r="B96" s="27"/>
      <c r="C96" s="30" t="s">
        <v>63</v>
      </c>
      <c r="D96" s="122">
        <f>SUM(D97:D100)</f>
        <v>291000000</v>
      </c>
      <c r="E96" s="122">
        <f>SUM(E97:E100)</f>
        <v>233335768</v>
      </c>
      <c r="F96" s="122">
        <f>SUM(F97:F100)</f>
        <v>61149294.409999996</v>
      </c>
      <c r="G96" s="122">
        <f>SUM(G97:G100)</f>
        <v>54375427.409999996</v>
      </c>
      <c r="H96" s="123">
        <f>SUM(H97:H100)</f>
        <v>54375427.409999996</v>
      </c>
    </row>
    <row r="97" spans="1:8" ht="18.75" customHeight="1" x14ac:dyDescent="0.25">
      <c r="A97" s="26">
        <v>20481</v>
      </c>
      <c r="B97" s="27">
        <v>20</v>
      </c>
      <c r="C97" s="30" t="s">
        <v>152</v>
      </c>
      <c r="D97" s="122">
        <v>5000000</v>
      </c>
      <c r="E97" s="122">
        <v>4500000</v>
      </c>
      <c r="F97" s="122">
        <v>435139</v>
      </c>
      <c r="G97" s="122">
        <v>435139</v>
      </c>
      <c r="H97" s="123">
        <v>435139</v>
      </c>
    </row>
    <row r="98" spans="1:8" ht="18.75" customHeight="1" x14ac:dyDescent="0.25">
      <c r="A98" s="26">
        <v>20482</v>
      </c>
      <c r="B98" s="27">
        <v>20</v>
      </c>
      <c r="C98" s="30" t="s">
        <v>153</v>
      </c>
      <c r="D98" s="122">
        <v>200000000</v>
      </c>
      <c r="E98" s="122">
        <v>200000000</v>
      </c>
      <c r="F98" s="122">
        <v>45932480</v>
      </c>
      <c r="G98" s="122">
        <v>45932480</v>
      </c>
      <c r="H98" s="123">
        <v>45932480</v>
      </c>
    </row>
    <row r="99" spans="1:8" ht="18.75" customHeight="1" x14ac:dyDescent="0.25">
      <c r="A99" s="26">
        <v>20485</v>
      </c>
      <c r="B99" s="27">
        <v>20</v>
      </c>
      <c r="C99" s="30" t="s">
        <v>154</v>
      </c>
      <c r="D99" s="122">
        <v>16000000</v>
      </c>
      <c r="E99" s="122">
        <v>16000000</v>
      </c>
      <c r="F99" s="122">
        <v>1945907.41</v>
      </c>
      <c r="G99" s="122">
        <v>1945907.41</v>
      </c>
      <c r="H99" s="123">
        <v>1945907.41</v>
      </c>
    </row>
    <row r="100" spans="1:8" ht="18.75" customHeight="1" x14ac:dyDescent="0.25">
      <c r="A100" s="26">
        <v>20486</v>
      </c>
      <c r="B100" s="27">
        <v>20</v>
      </c>
      <c r="C100" s="30" t="s">
        <v>64</v>
      </c>
      <c r="D100" s="122">
        <v>70000000</v>
      </c>
      <c r="E100" s="122">
        <v>12835768</v>
      </c>
      <c r="F100" s="122">
        <v>12835768</v>
      </c>
      <c r="G100" s="122">
        <v>6061901</v>
      </c>
      <c r="H100" s="123">
        <v>6061901</v>
      </c>
    </row>
    <row r="101" spans="1:8" ht="18.75" customHeight="1" x14ac:dyDescent="0.25">
      <c r="A101" s="26">
        <v>2049</v>
      </c>
      <c r="B101" s="27"/>
      <c r="C101" s="30" t="s">
        <v>65</v>
      </c>
      <c r="D101" s="122">
        <f>SUM(D102:D104)</f>
        <v>596881728</v>
      </c>
      <c r="E101" s="122">
        <f>SUM(E102:E104)</f>
        <v>557334201</v>
      </c>
      <c r="F101" s="122">
        <f>SUM(F102:F104)</f>
        <v>557334201</v>
      </c>
      <c r="G101" s="122">
        <f>SUM(G102:G104)</f>
        <v>481563396</v>
      </c>
      <c r="H101" s="123">
        <f>SUM(H102:H104)</f>
        <v>481563396</v>
      </c>
    </row>
    <row r="102" spans="1:8" ht="18.75" customHeight="1" x14ac:dyDescent="0.25">
      <c r="A102" s="26">
        <v>20495</v>
      </c>
      <c r="B102" s="27">
        <v>20</v>
      </c>
      <c r="C102" s="30" t="s">
        <v>155</v>
      </c>
      <c r="D102" s="122">
        <v>56234082</v>
      </c>
      <c r="E102" s="122">
        <v>56234082</v>
      </c>
      <c r="F102" s="122">
        <v>56234082</v>
      </c>
      <c r="G102" s="122">
        <v>0</v>
      </c>
      <c r="H102" s="123">
        <v>0</v>
      </c>
    </row>
    <row r="103" spans="1:8" ht="18.75" customHeight="1" x14ac:dyDescent="0.25">
      <c r="A103" s="26">
        <v>204911</v>
      </c>
      <c r="B103" s="27">
        <v>20</v>
      </c>
      <c r="C103" s="30" t="s">
        <v>156</v>
      </c>
      <c r="D103" s="122">
        <v>84230763</v>
      </c>
      <c r="E103" s="122">
        <v>79767485</v>
      </c>
      <c r="F103" s="122">
        <v>79767485</v>
      </c>
      <c r="G103" s="122">
        <v>60230762</v>
      </c>
      <c r="H103" s="123">
        <v>60230762</v>
      </c>
    </row>
    <row r="104" spans="1:8" ht="18.75" customHeight="1" x14ac:dyDescent="0.25">
      <c r="A104" s="26">
        <v>204913</v>
      </c>
      <c r="B104" s="27">
        <v>20</v>
      </c>
      <c r="C104" s="30" t="s">
        <v>157</v>
      </c>
      <c r="D104" s="122">
        <v>456416883</v>
      </c>
      <c r="E104" s="122">
        <v>421332634</v>
      </c>
      <c r="F104" s="122">
        <v>421332634</v>
      </c>
      <c r="G104" s="122">
        <v>421332634</v>
      </c>
      <c r="H104" s="123">
        <v>421332634</v>
      </c>
    </row>
    <row r="105" spans="1:8" ht="18.75" customHeight="1" x14ac:dyDescent="0.25">
      <c r="A105" s="26">
        <v>20410</v>
      </c>
      <c r="B105" s="27"/>
      <c r="C105" s="30" t="s">
        <v>158</v>
      </c>
      <c r="D105" s="122">
        <f>+D106</f>
        <v>5135125000</v>
      </c>
      <c r="E105" s="122">
        <f>+E106</f>
        <v>5120125000</v>
      </c>
      <c r="F105" s="122">
        <f>+F106</f>
        <v>5120125000</v>
      </c>
      <c r="G105" s="122">
        <f>+G106</f>
        <v>1301901903</v>
      </c>
      <c r="H105" s="123">
        <f>+H106</f>
        <v>1301901903</v>
      </c>
    </row>
    <row r="106" spans="1:8" ht="18.75" customHeight="1" x14ac:dyDescent="0.25">
      <c r="A106" s="26">
        <v>204102</v>
      </c>
      <c r="B106" s="27">
        <v>20</v>
      </c>
      <c r="C106" s="30" t="s">
        <v>159</v>
      </c>
      <c r="D106" s="122">
        <v>5135125000</v>
      </c>
      <c r="E106" s="122">
        <v>5120125000</v>
      </c>
      <c r="F106" s="122">
        <v>5120125000</v>
      </c>
      <c r="G106" s="122">
        <v>1301901903</v>
      </c>
      <c r="H106" s="123">
        <v>1301901903</v>
      </c>
    </row>
    <row r="107" spans="1:8" ht="18.75" customHeight="1" x14ac:dyDescent="0.25">
      <c r="A107" s="26">
        <v>20411</v>
      </c>
      <c r="B107" s="27"/>
      <c r="C107" s="30" t="s">
        <v>160</v>
      </c>
      <c r="D107" s="122">
        <f>+D108+D109</f>
        <v>60000000</v>
      </c>
      <c r="E107" s="122">
        <f>+E108+E109</f>
        <v>43408229</v>
      </c>
      <c r="F107" s="122">
        <f>+F108+F109</f>
        <v>43397655</v>
      </c>
      <c r="G107" s="122">
        <f>+G108+G109</f>
        <v>9824813</v>
      </c>
      <c r="H107" s="123">
        <f>+H108+H109</f>
        <v>9824813</v>
      </c>
    </row>
    <row r="108" spans="1:8" ht="18.75" customHeight="1" x14ac:dyDescent="0.25">
      <c r="A108" s="26">
        <v>204111</v>
      </c>
      <c r="B108" s="27">
        <v>20</v>
      </c>
      <c r="C108" s="30" t="s">
        <v>161</v>
      </c>
      <c r="D108" s="122">
        <v>37500000</v>
      </c>
      <c r="E108" s="122">
        <v>34834730</v>
      </c>
      <c r="F108" s="122">
        <v>34824156</v>
      </c>
      <c r="G108" s="122">
        <v>4824813</v>
      </c>
      <c r="H108" s="123">
        <v>4824813</v>
      </c>
    </row>
    <row r="109" spans="1:8" ht="18.75" customHeight="1" x14ac:dyDescent="0.25">
      <c r="A109" s="26">
        <v>204112</v>
      </c>
      <c r="B109" s="27">
        <v>20</v>
      </c>
      <c r="C109" s="30" t="s">
        <v>162</v>
      </c>
      <c r="D109" s="122">
        <v>22500000</v>
      </c>
      <c r="E109" s="122">
        <v>8573499</v>
      </c>
      <c r="F109" s="122">
        <v>8573499</v>
      </c>
      <c r="G109" s="122">
        <v>5000000</v>
      </c>
      <c r="H109" s="123">
        <v>5000000</v>
      </c>
    </row>
    <row r="110" spans="1:8" ht="18.75" customHeight="1" x14ac:dyDescent="0.25">
      <c r="A110" s="26">
        <v>20414</v>
      </c>
      <c r="B110" s="27">
        <v>20</v>
      </c>
      <c r="C110" s="30" t="s">
        <v>67</v>
      </c>
      <c r="D110" s="122">
        <v>5000000</v>
      </c>
      <c r="E110" s="122">
        <v>5000000</v>
      </c>
      <c r="F110" s="122">
        <v>2298100</v>
      </c>
      <c r="G110" s="122">
        <v>2298100</v>
      </c>
      <c r="H110" s="123">
        <v>2298100</v>
      </c>
    </row>
    <row r="111" spans="1:8" ht="18.75" customHeight="1" x14ac:dyDescent="0.25">
      <c r="A111" s="26">
        <v>20421</v>
      </c>
      <c r="B111" s="27"/>
      <c r="C111" s="30" t="s">
        <v>163</v>
      </c>
      <c r="D111" s="122">
        <f>SUM(D112:D114)</f>
        <v>300000000</v>
      </c>
      <c r="E111" s="122">
        <f>SUM(E112:E114)</f>
        <v>300000000</v>
      </c>
      <c r="F111" s="122">
        <f>SUM(F112:F114)</f>
        <v>0</v>
      </c>
      <c r="G111" s="122">
        <f>SUM(G112:G114)</f>
        <v>0</v>
      </c>
      <c r="H111" s="123">
        <f>SUM(H112:H114)</f>
        <v>0</v>
      </c>
    </row>
    <row r="112" spans="1:8" ht="18.75" customHeight="1" x14ac:dyDescent="0.25">
      <c r="A112" s="26">
        <v>204213</v>
      </c>
      <c r="B112" s="27">
        <v>20</v>
      </c>
      <c r="C112" s="30" t="s">
        <v>164</v>
      </c>
      <c r="D112" s="122">
        <v>20000000</v>
      </c>
      <c r="E112" s="122">
        <v>20000000</v>
      </c>
      <c r="F112" s="122">
        <v>0</v>
      </c>
      <c r="G112" s="122">
        <v>0</v>
      </c>
      <c r="H112" s="123">
        <v>0</v>
      </c>
    </row>
    <row r="113" spans="1:8" ht="18.75" customHeight="1" x14ac:dyDescent="0.25">
      <c r="A113" s="26">
        <v>204214</v>
      </c>
      <c r="B113" s="27">
        <v>20</v>
      </c>
      <c r="C113" s="30" t="s">
        <v>69</v>
      </c>
      <c r="D113" s="122">
        <v>200000000</v>
      </c>
      <c r="E113" s="122">
        <v>200000000</v>
      </c>
      <c r="F113" s="122">
        <v>0</v>
      </c>
      <c r="G113" s="122">
        <v>0</v>
      </c>
      <c r="H113" s="123">
        <v>0</v>
      </c>
    </row>
    <row r="114" spans="1:8" ht="18.75" customHeight="1" x14ac:dyDescent="0.25">
      <c r="A114" s="26">
        <v>204215</v>
      </c>
      <c r="B114" s="27">
        <v>20</v>
      </c>
      <c r="C114" s="30" t="s">
        <v>165</v>
      </c>
      <c r="D114" s="122">
        <v>80000000</v>
      </c>
      <c r="E114" s="122">
        <v>80000000</v>
      </c>
      <c r="F114" s="122">
        <v>0</v>
      </c>
      <c r="G114" s="122">
        <v>0</v>
      </c>
      <c r="H114" s="123">
        <v>0</v>
      </c>
    </row>
    <row r="115" spans="1:8" ht="18.75" customHeight="1" x14ac:dyDescent="0.25">
      <c r="A115" s="26">
        <v>20441</v>
      </c>
      <c r="B115" s="27"/>
      <c r="C115" s="30" t="s">
        <v>70</v>
      </c>
      <c r="D115" s="122">
        <f>+D116</f>
        <v>897000000</v>
      </c>
      <c r="E115" s="122">
        <f>+E116</f>
        <v>873214288</v>
      </c>
      <c r="F115" s="122">
        <f>+F116</f>
        <v>212434982</v>
      </c>
      <c r="G115" s="122">
        <f>+G116</f>
        <v>109435982</v>
      </c>
      <c r="H115" s="123">
        <f>+H116</f>
        <v>109435982</v>
      </c>
    </row>
    <row r="116" spans="1:8" ht="18.75" customHeight="1" x14ac:dyDescent="0.25">
      <c r="A116" s="26">
        <v>2044113</v>
      </c>
      <c r="B116" s="27">
        <v>20</v>
      </c>
      <c r="C116" s="30" t="s">
        <v>70</v>
      </c>
      <c r="D116" s="122">
        <v>897000000</v>
      </c>
      <c r="E116" s="122">
        <v>873214288</v>
      </c>
      <c r="F116" s="122">
        <v>212434982</v>
      </c>
      <c r="G116" s="122">
        <v>109435982</v>
      </c>
      <c r="H116" s="123">
        <v>109435982</v>
      </c>
    </row>
    <row r="117" spans="1:8" ht="18.75" customHeight="1" x14ac:dyDescent="0.25">
      <c r="A117" s="26">
        <v>3</v>
      </c>
      <c r="B117" s="27"/>
      <c r="C117" s="30" t="s">
        <v>71</v>
      </c>
      <c r="D117" s="122">
        <f>+D118+D121</f>
        <v>9707108725</v>
      </c>
      <c r="E117" s="122">
        <f>+E118+E121</f>
        <v>320857744</v>
      </c>
      <c r="F117" s="122">
        <f>+F118+F121</f>
        <v>320857744</v>
      </c>
      <c r="G117" s="122">
        <f>+G118+G121</f>
        <v>320857744</v>
      </c>
      <c r="H117" s="123">
        <f>+H118+H121</f>
        <v>320857744</v>
      </c>
    </row>
    <row r="118" spans="1:8" ht="18.75" customHeight="1" x14ac:dyDescent="0.25">
      <c r="A118" s="26">
        <v>32</v>
      </c>
      <c r="B118" s="27"/>
      <c r="C118" s="30" t="s">
        <v>166</v>
      </c>
      <c r="D118" s="122">
        <f t="shared" ref="D118:H119" si="0">+D119</f>
        <v>3370290944</v>
      </c>
      <c r="E118" s="122">
        <f t="shared" si="0"/>
        <v>0</v>
      </c>
      <c r="F118" s="122">
        <f t="shared" si="0"/>
        <v>0</v>
      </c>
      <c r="G118" s="122">
        <f t="shared" si="0"/>
        <v>0</v>
      </c>
      <c r="H118" s="123">
        <f t="shared" si="0"/>
        <v>0</v>
      </c>
    </row>
    <row r="119" spans="1:8" ht="18.75" customHeight="1" x14ac:dyDescent="0.25">
      <c r="A119" s="26">
        <v>321</v>
      </c>
      <c r="B119" s="27"/>
      <c r="C119" s="30" t="s">
        <v>167</v>
      </c>
      <c r="D119" s="122">
        <f t="shared" si="0"/>
        <v>3370290944</v>
      </c>
      <c r="E119" s="122">
        <f t="shared" si="0"/>
        <v>0</v>
      </c>
      <c r="F119" s="122">
        <f t="shared" si="0"/>
        <v>0</v>
      </c>
      <c r="G119" s="122">
        <f t="shared" si="0"/>
        <v>0</v>
      </c>
      <c r="H119" s="123">
        <f t="shared" si="0"/>
        <v>0</v>
      </c>
    </row>
    <row r="120" spans="1:8" ht="18.75" customHeight="1" x14ac:dyDescent="0.25">
      <c r="A120" s="26">
        <v>3211</v>
      </c>
      <c r="B120" s="27">
        <v>20</v>
      </c>
      <c r="C120" s="30" t="s">
        <v>168</v>
      </c>
      <c r="D120" s="122">
        <v>3370290944</v>
      </c>
      <c r="E120" s="122">
        <v>0</v>
      </c>
      <c r="F120" s="122">
        <v>0</v>
      </c>
      <c r="G120" s="122">
        <v>0</v>
      </c>
      <c r="H120" s="123">
        <v>0</v>
      </c>
    </row>
    <row r="121" spans="1:8" ht="18.75" customHeight="1" thickBot="1" x14ac:dyDescent="0.3">
      <c r="A121" s="32">
        <v>36</v>
      </c>
      <c r="B121" s="33"/>
      <c r="C121" s="73" t="s">
        <v>72</v>
      </c>
      <c r="D121" s="127">
        <f>+D132</f>
        <v>6336817781</v>
      </c>
      <c r="E121" s="127">
        <f>+E132</f>
        <v>320857744</v>
      </c>
      <c r="F121" s="127">
        <f>+F132</f>
        <v>320857744</v>
      </c>
      <c r="G121" s="127">
        <f>+G132</f>
        <v>320857744</v>
      </c>
      <c r="H121" s="128">
        <f>+H132</f>
        <v>320857744</v>
      </c>
    </row>
    <row r="122" spans="1:8" ht="16.5" thickBot="1" x14ac:dyDescent="0.3">
      <c r="A122" s="38"/>
      <c r="B122" s="39"/>
      <c r="C122" s="75"/>
      <c r="D122" s="42"/>
      <c r="E122" s="42"/>
      <c r="F122" s="42"/>
      <c r="G122" s="42"/>
      <c r="H122" s="42"/>
    </row>
    <row r="123" spans="1:8" x14ac:dyDescent="0.25">
      <c r="A123" s="416" t="s">
        <v>1</v>
      </c>
      <c r="B123" s="417"/>
      <c r="C123" s="417"/>
      <c r="D123" s="417"/>
      <c r="E123" s="417"/>
      <c r="F123" s="417"/>
      <c r="G123" s="417"/>
      <c r="H123" s="418"/>
    </row>
    <row r="124" spans="1:8" ht="12" customHeight="1" x14ac:dyDescent="0.25">
      <c r="A124" s="419" t="s">
        <v>115</v>
      </c>
      <c r="B124" s="420"/>
      <c r="C124" s="420"/>
      <c r="D124" s="420"/>
      <c r="E124" s="420"/>
      <c r="F124" s="420"/>
      <c r="G124" s="420"/>
      <c r="H124" s="421"/>
    </row>
    <row r="125" spans="1:8" ht="3" hidden="1" customHeight="1" x14ac:dyDescent="0.25">
      <c r="A125" s="2"/>
      <c r="H125" s="5"/>
    </row>
    <row r="126" spans="1:8" ht="14.25" customHeight="1" x14ac:dyDescent="0.25">
      <c r="A126" s="6" t="s">
        <v>0</v>
      </c>
      <c r="H126" s="5"/>
    </row>
    <row r="127" spans="1:8" ht="9.75" hidden="1" customHeight="1" x14ac:dyDescent="0.25">
      <c r="A127" s="2"/>
      <c r="H127" s="7"/>
    </row>
    <row r="128" spans="1:8" x14ac:dyDescent="0.25">
      <c r="A128" s="2" t="s">
        <v>116</v>
      </c>
      <c r="C128" s="57" t="s">
        <v>4</v>
      </c>
      <c r="E128" s="3" t="str">
        <f>E87</f>
        <v>MES:</v>
      </c>
      <c r="F128" s="3" t="str">
        <f>F7</f>
        <v>MARZO</v>
      </c>
      <c r="G128" s="3" t="str">
        <f>G87:H87</f>
        <v xml:space="preserve">                                VIGENCIA FISCAL:      2017</v>
      </c>
      <c r="H128" s="5"/>
    </row>
    <row r="129" spans="1:8" ht="1.5" customHeight="1" thickBot="1" x14ac:dyDescent="0.3">
      <c r="A129" s="2"/>
      <c r="H129" s="5"/>
    </row>
    <row r="130" spans="1:8" ht="15.75" thickBot="1" x14ac:dyDescent="0.3">
      <c r="A130" s="132"/>
      <c r="B130" s="133"/>
      <c r="C130" s="134"/>
      <c r="D130" s="135"/>
      <c r="E130" s="135"/>
      <c r="F130" s="135"/>
      <c r="G130" s="135"/>
      <c r="H130" s="136"/>
    </row>
    <row r="131" spans="1:8" ht="27" customHeight="1" thickBot="1" x14ac:dyDescent="0.3">
      <c r="A131" s="10" t="s">
        <v>119</v>
      </c>
      <c r="B131" s="43"/>
      <c r="C131" s="44" t="s">
        <v>120</v>
      </c>
      <c r="D131" s="45" t="s">
        <v>121</v>
      </c>
      <c r="E131" s="45" t="s">
        <v>122</v>
      </c>
      <c r="F131" s="45" t="s">
        <v>123</v>
      </c>
      <c r="G131" s="45" t="s">
        <v>124</v>
      </c>
      <c r="H131" s="47" t="s">
        <v>125</v>
      </c>
    </row>
    <row r="132" spans="1:8" ht="15.75" x14ac:dyDescent="0.25">
      <c r="A132" s="21">
        <v>361</v>
      </c>
      <c r="B132" s="22"/>
      <c r="C132" s="78" t="s">
        <v>73</v>
      </c>
      <c r="D132" s="23">
        <f>+D133+D134</f>
        <v>6336817781</v>
      </c>
      <c r="E132" s="23">
        <f>+E133+E134</f>
        <v>320857744</v>
      </c>
      <c r="F132" s="23">
        <f>+F133+F134</f>
        <v>320857744</v>
      </c>
      <c r="G132" s="23">
        <f>+G133+G134</f>
        <v>320857744</v>
      </c>
      <c r="H132" s="25">
        <f>+H133+H134</f>
        <v>320857744</v>
      </c>
    </row>
    <row r="133" spans="1:8" ht="15.75" x14ac:dyDescent="0.25">
      <c r="A133" s="144">
        <v>3611</v>
      </c>
      <c r="B133" s="145">
        <v>10</v>
      </c>
      <c r="C133" s="83" t="s">
        <v>73</v>
      </c>
      <c r="D133" s="146">
        <f>+D135+D136+D137</f>
        <v>2013993633</v>
      </c>
      <c r="E133" s="146">
        <f>+E137+E136</f>
        <v>0</v>
      </c>
      <c r="F133" s="146">
        <f>+F137+F136</f>
        <v>0</v>
      </c>
      <c r="G133" s="146">
        <f>+G137+G136</f>
        <v>0</v>
      </c>
      <c r="H133" s="147">
        <f>+H137+H136</f>
        <v>0</v>
      </c>
    </row>
    <row r="134" spans="1:8" ht="15.75" x14ac:dyDescent="0.25">
      <c r="A134" s="26">
        <v>3611</v>
      </c>
      <c r="B134" s="27">
        <v>20</v>
      </c>
      <c r="C134" s="30" t="s">
        <v>73</v>
      </c>
      <c r="D134" s="28">
        <f>+D138</f>
        <v>4322824148</v>
      </c>
      <c r="E134" s="28">
        <f>+E135+E138</f>
        <v>320857744</v>
      </c>
      <c r="F134" s="28">
        <f>+F135+F138</f>
        <v>320857744</v>
      </c>
      <c r="G134" s="28">
        <f>+G135+G138</f>
        <v>320857744</v>
      </c>
      <c r="H134" s="29">
        <f>+H135+H138</f>
        <v>320857744</v>
      </c>
    </row>
    <row r="135" spans="1:8" ht="15.75" x14ac:dyDescent="0.25">
      <c r="A135" s="26">
        <v>36111</v>
      </c>
      <c r="B135" s="27">
        <v>10</v>
      </c>
      <c r="C135" s="30" t="s">
        <v>169</v>
      </c>
      <c r="D135" s="28">
        <v>402798727</v>
      </c>
      <c r="E135" s="28">
        <v>0</v>
      </c>
      <c r="F135" s="28">
        <v>0</v>
      </c>
      <c r="G135" s="28">
        <v>0</v>
      </c>
      <c r="H135" s="29">
        <v>0</v>
      </c>
    </row>
    <row r="136" spans="1:8" ht="15.75" x14ac:dyDescent="0.25">
      <c r="A136" s="26">
        <v>36112</v>
      </c>
      <c r="B136" s="27">
        <v>10</v>
      </c>
      <c r="C136" s="30" t="s">
        <v>170</v>
      </c>
      <c r="D136" s="28">
        <v>604198090</v>
      </c>
      <c r="E136" s="28">
        <v>0</v>
      </c>
      <c r="F136" s="28">
        <v>0</v>
      </c>
      <c r="G136" s="28">
        <v>0</v>
      </c>
      <c r="H136" s="29">
        <v>0</v>
      </c>
    </row>
    <row r="137" spans="1:8" ht="15.75" x14ac:dyDescent="0.25">
      <c r="A137" s="26">
        <v>36113</v>
      </c>
      <c r="B137" s="27">
        <v>10</v>
      </c>
      <c r="C137" s="30" t="s">
        <v>74</v>
      </c>
      <c r="D137" s="28">
        <v>1006996816</v>
      </c>
      <c r="E137" s="28">
        <v>0</v>
      </c>
      <c r="F137" s="28">
        <v>0</v>
      </c>
      <c r="G137" s="28">
        <v>0</v>
      </c>
      <c r="H137" s="29">
        <v>0</v>
      </c>
    </row>
    <row r="138" spans="1:8" ht="16.5" thickBot="1" x14ac:dyDescent="0.3">
      <c r="A138" s="144">
        <v>36113</v>
      </c>
      <c r="B138" s="145">
        <v>20</v>
      </c>
      <c r="C138" s="83" t="s">
        <v>74</v>
      </c>
      <c r="D138" s="146">
        <v>4322824148</v>
      </c>
      <c r="E138" s="146">
        <v>320857744</v>
      </c>
      <c r="F138" s="146">
        <v>320857744</v>
      </c>
      <c r="G138" s="146">
        <v>320857744</v>
      </c>
      <c r="H138" s="147">
        <v>320857744</v>
      </c>
    </row>
    <row r="139" spans="1:8" ht="16.5" customHeight="1" thickBot="1" x14ac:dyDescent="0.3">
      <c r="A139" s="239" t="s">
        <v>171</v>
      </c>
      <c r="B139" s="108"/>
      <c r="C139" s="148" t="s">
        <v>172</v>
      </c>
      <c r="D139" s="109">
        <f>+D140</f>
        <v>824041891236</v>
      </c>
      <c r="E139" s="109">
        <f t="shared" ref="E139:H141" si="1">+E140</f>
        <v>322088509085</v>
      </c>
      <c r="F139" s="109">
        <f t="shared" si="1"/>
        <v>322088509085</v>
      </c>
      <c r="G139" s="109">
        <f t="shared" si="1"/>
        <v>322088509085</v>
      </c>
      <c r="H139" s="110">
        <f t="shared" si="1"/>
        <v>322088509085</v>
      </c>
    </row>
    <row r="140" spans="1:8" ht="15.75" x14ac:dyDescent="0.25">
      <c r="A140" s="21">
        <v>7</v>
      </c>
      <c r="B140" s="22"/>
      <c r="C140" s="78" t="s">
        <v>172</v>
      </c>
      <c r="D140" s="23">
        <f>+D141</f>
        <v>824041891236</v>
      </c>
      <c r="E140" s="23">
        <f t="shared" si="1"/>
        <v>322088509085</v>
      </c>
      <c r="F140" s="23">
        <f t="shared" si="1"/>
        <v>322088509085</v>
      </c>
      <c r="G140" s="23">
        <f t="shared" si="1"/>
        <v>322088509085</v>
      </c>
      <c r="H140" s="25">
        <f t="shared" si="1"/>
        <v>322088509085</v>
      </c>
    </row>
    <row r="141" spans="1:8" ht="15.75" x14ac:dyDescent="0.25">
      <c r="A141" s="26">
        <v>71</v>
      </c>
      <c r="B141" s="27"/>
      <c r="C141" s="30" t="s">
        <v>173</v>
      </c>
      <c r="D141" s="28">
        <f>+D142</f>
        <v>824041891236</v>
      </c>
      <c r="E141" s="28">
        <f t="shared" si="1"/>
        <v>322088509085</v>
      </c>
      <c r="F141" s="28">
        <f t="shared" si="1"/>
        <v>322088509085</v>
      </c>
      <c r="G141" s="28">
        <f t="shared" si="1"/>
        <v>322088509085</v>
      </c>
      <c r="H141" s="29">
        <f t="shared" si="1"/>
        <v>322088509085</v>
      </c>
    </row>
    <row r="142" spans="1:8" ht="16.5" customHeight="1" thickBot="1" x14ac:dyDescent="0.3">
      <c r="A142" s="32">
        <v>711</v>
      </c>
      <c r="B142" s="33">
        <v>11</v>
      </c>
      <c r="C142" s="73" t="s">
        <v>174</v>
      </c>
      <c r="D142" s="36">
        <f>735949262360+88092628876</f>
        <v>824041891236</v>
      </c>
      <c r="E142" s="36">
        <v>322088509085</v>
      </c>
      <c r="F142" s="36">
        <v>322088509085</v>
      </c>
      <c r="G142" s="36">
        <v>322088509085</v>
      </c>
      <c r="H142" s="37">
        <v>322088509085</v>
      </c>
    </row>
    <row r="143" spans="1:8" ht="14.25" customHeight="1" thickBot="1" x14ac:dyDescent="0.3">
      <c r="A143" s="239" t="s">
        <v>75</v>
      </c>
      <c r="B143" s="108"/>
      <c r="C143" s="148" t="s">
        <v>76</v>
      </c>
      <c r="D143" s="109">
        <f>+D144+D179+D184+D197</f>
        <v>1746086183982</v>
      </c>
      <c r="E143" s="109">
        <f>+E144+E179+E184+E197</f>
        <v>1555517939023.5701</v>
      </c>
      <c r="F143" s="109">
        <f>+F144+F179+F184+F197</f>
        <v>1139752578782.5701</v>
      </c>
      <c r="G143" s="109">
        <f>+G144+G179+G184+G197</f>
        <v>431588829862.17999</v>
      </c>
      <c r="H143" s="110">
        <f>+H144+H179+H184+H197</f>
        <v>47367592267.18</v>
      </c>
    </row>
    <row r="144" spans="1:8" ht="21.75" customHeight="1" x14ac:dyDescent="0.25">
      <c r="A144" s="21">
        <v>2401</v>
      </c>
      <c r="B144" s="22"/>
      <c r="C144" s="78" t="s">
        <v>175</v>
      </c>
      <c r="D144" s="122">
        <f>+D145</f>
        <v>1565987911692</v>
      </c>
      <c r="E144" s="122">
        <f>+E145</f>
        <v>1415291590704</v>
      </c>
      <c r="F144" s="122">
        <f>+F145</f>
        <v>1078106044884</v>
      </c>
      <c r="G144" s="122">
        <f>+G145</f>
        <v>422691009638</v>
      </c>
      <c r="H144" s="123">
        <f>+H145</f>
        <v>38479995182</v>
      </c>
    </row>
    <row r="145" spans="1:8" ht="15.75" x14ac:dyDescent="0.25">
      <c r="A145" s="26">
        <v>24010600</v>
      </c>
      <c r="B145" s="27"/>
      <c r="C145" s="30" t="s">
        <v>78</v>
      </c>
      <c r="D145" s="122">
        <f>+D146+D147+D148+D149+D150+D151+D152+D153+D154+D155+D156+D157+D158+D159+D160+D170+D171+D172+D173+D174+D175+D176+D177+D178</f>
        <v>1565987911692</v>
      </c>
      <c r="E145" s="122">
        <f>+E146+E147+E148+E149+E150+E151+E152+E153+E154+E155+E156+E157+E158+E159+E160+E170+E171+E172+E173+E174+E175+E176+E177+E178</f>
        <v>1415291590704</v>
      </c>
      <c r="F145" s="122">
        <f>+F146+F147+F148+F149+F150+F151+F152+F153+F154+F155+F156+F157+F158+F159+F160+F170+F171+F172+F173+F174+F175+F176+F177+F178</f>
        <v>1078106044884</v>
      </c>
      <c r="G145" s="122">
        <f>+G146+G147+G148+G149+G150+G151+G152+G153+G154+G155+G156+G157+G158+G159+G160+G170+G171+G172+G173+G174+G175+G176+G177+G178</f>
        <v>422691009638</v>
      </c>
      <c r="H145" s="123">
        <f>+H146+H147+H148+H149+H150+H151+H152+H153+H154+H155+H156+H157+H158+H159+H160+H170+H171+H172+H173+H174+H175+H176+H177+H178</f>
        <v>38479995182</v>
      </c>
    </row>
    <row r="146" spans="1:8" ht="30" customHeight="1" x14ac:dyDescent="0.25">
      <c r="A146" s="26">
        <v>240106001</v>
      </c>
      <c r="B146" s="27">
        <v>11</v>
      </c>
      <c r="C146" s="30" t="s">
        <v>176</v>
      </c>
      <c r="D146" s="122">
        <v>138986000000</v>
      </c>
      <c r="E146" s="122">
        <v>138986000000</v>
      </c>
      <c r="F146" s="122">
        <v>138986000000</v>
      </c>
      <c r="G146" s="122">
        <v>0</v>
      </c>
      <c r="H146" s="123">
        <v>0</v>
      </c>
    </row>
    <row r="147" spans="1:8" ht="27.75" customHeight="1" x14ac:dyDescent="0.25">
      <c r="A147" s="26">
        <v>240106001</v>
      </c>
      <c r="B147" s="27">
        <v>20</v>
      </c>
      <c r="C147" s="30" t="s">
        <v>176</v>
      </c>
      <c r="D147" s="122">
        <v>20000000000</v>
      </c>
      <c r="E147" s="122">
        <v>20000000000</v>
      </c>
      <c r="F147" s="122">
        <v>20000000000</v>
      </c>
      <c r="G147" s="122">
        <v>0</v>
      </c>
      <c r="H147" s="123">
        <v>0</v>
      </c>
    </row>
    <row r="148" spans="1:8" ht="31.5" customHeight="1" x14ac:dyDescent="0.25">
      <c r="A148" s="26">
        <v>240106002</v>
      </c>
      <c r="B148" s="27">
        <v>10</v>
      </c>
      <c r="C148" s="30" t="s">
        <v>177</v>
      </c>
      <c r="D148" s="122">
        <v>5000000000</v>
      </c>
      <c r="E148" s="122">
        <v>5000000000</v>
      </c>
      <c r="F148" s="122">
        <v>5000000000</v>
      </c>
      <c r="G148" s="122">
        <v>5000000000</v>
      </c>
      <c r="H148" s="123">
        <v>0</v>
      </c>
    </row>
    <row r="149" spans="1:8" ht="46.5" customHeight="1" x14ac:dyDescent="0.25">
      <c r="A149" s="26">
        <v>240106003</v>
      </c>
      <c r="B149" s="27">
        <v>10</v>
      </c>
      <c r="C149" s="30" t="s">
        <v>98</v>
      </c>
      <c r="D149" s="122">
        <v>29238879050</v>
      </c>
      <c r="E149" s="122">
        <v>29238879050</v>
      </c>
      <c r="F149" s="122">
        <v>29238879050</v>
      </c>
      <c r="G149" s="122">
        <v>29238879050</v>
      </c>
      <c r="H149" s="123">
        <v>0</v>
      </c>
    </row>
    <row r="150" spans="1:8" ht="47.25" customHeight="1" x14ac:dyDescent="0.25">
      <c r="A150" s="26">
        <v>240106003</v>
      </c>
      <c r="B150" s="27">
        <v>13</v>
      </c>
      <c r="C150" s="30" t="s">
        <v>98</v>
      </c>
      <c r="D150" s="126">
        <v>20000000000</v>
      </c>
      <c r="E150" s="126">
        <f>7526061970+8169601565</f>
        <v>15695663535</v>
      </c>
      <c r="F150" s="122">
        <v>5288739545</v>
      </c>
      <c r="G150" s="122">
        <v>2877120950</v>
      </c>
      <c r="H150" s="123">
        <v>0</v>
      </c>
    </row>
    <row r="151" spans="1:8" ht="45" customHeight="1" x14ac:dyDescent="0.25">
      <c r="A151" s="26">
        <v>240106003</v>
      </c>
      <c r="B151" s="27">
        <v>11</v>
      </c>
      <c r="C151" s="30" t="s">
        <v>98</v>
      </c>
      <c r="D151" s="122">
        <v>39565253575</v>
      </c>
      <c r="E151" s="122">
        <v>1633082944</v>
      </c>
      <c r="F151" s="122">
        <v>0</v>
      </c>
      <c r="G151" s="122">
        <v>0</v>
      </c>
      <c r="H151" s="123">
        <v>0</v>
      </c>
    </row>
    <row r="152" spans="1:8" ht="31.5" customHeight="1" x14ac:dyDescent="0.25">
      <c r="A152" s="26">
        <v>240106003</v>
      </c>
      <c r="B152" s="27">
        <v>20</v>
      </c>
      <c r="C152" s="30" t="s">
        <v>98</v>
      </c>
      <c r="D152" s="122">
        <v>10494512551</v>
      </c>
      <c r="E152" s="122">
        <v>3890591524</v>
      </c>
      <c r="F152" s="122">
        <v>3745052638</v>
      </c>
      <c r="G152" s="122">
        <v>0</v>
      </c>
      <c r="H152" s="123">
        <v>0</v>
      </c>
    </row>
    <row r="153" spans="1:8" ht="31.5" customHeight="1" x14ac:dyDescent="0.25">
      <c r="A153" s="26">
        <v>240106004</v>
      </c>
      <c r="B153" s="27">
        <v>10</v>
      </c>
      <c r="C153" s="30" t="s">
        <v>81</v>
      </c>
      <c r="D153" s="122">
        <v>3151400000</v>
      </c>
      <c r="E153" s="122">
        <v>3151400000</v>
      </c>
      <c r="F153" s="122">
        <v>3151400000</v>
      </c>
      <c r="G153" s="122">
        <v>3151400000</v>
      </c>
      <c r="H153" s="123">
        <v>0</v>
      </c>
    </row>
    <row r="154" spans="1:8" ht="35.25" customHeight="1" x14ac:dyDescent="0.25">
      <c r="A154" s="26">
        <v>240106005</v>
      </c>
      <c r="B154" s="27">
        <v>11</v>
      </c>
      <c r="C154" s="30" t="s">
        <v>178</v>
      </c>
      <c r="D154" s="122">
        <f>307423610421+44099730147</f>
        <v>351523340568</v>
      </c>
      <c r="E154" s="122">
        <f>307423610421+44099730147</f>
        <v>351523340568</v>
      </c>
      <c r="F154" s="122">
        <f>307423610421+44099730147</f>
        <v>351523340568</v>
      </c>
      <c r="G154" s="122">
        <v>38457689354</v>
      </c>
      <c r="H154" s="123">
        <v>38457689354</v>
      </c>
    </row>
    <row r="155" spans="1:8" ht="60.75" customHeight="1" x14ac:dyDescent="0.25">
      <c r="A155" s="26">
        <v>240106006</v>
      </c>
      <c r="B155" s="27">
        <v>10</v>
      </c>
      <c r="C155" s="30" t="s">
        <v>179</v>
      </c>
      <c r="D155" s="122">
        <v>42691728016</v>
      </c>
      <c r="E155" s="122">
        <v>42691728016</v>
      </c>
      <c r="F155" s="122">
        <v>42691728016</v>
      </c>
      <c r="G155" s="122">
        <v>42691728016</v>
      </c>
      <c r="H155" s="123">
        <v>0</v>
      </c>
    </row>
    <row r="156" spans="1:8" ht="60.75" customHeight="1" x14ac:dyDescent="0.25">
      <c r="A156" s="26">
        <v>240106006</v>
      </c>
      <c r="B156" s="27">
        <v>13</v>
      </c>
      <c r="C156" s="30" t="s">
        <v>179</v>
      </c>
      <c r="D156" s="122">
        <v>19811865446</v>
      </c>
      <c r="E156" s="122">
        <v>19811865446</v>
      </c>
      <c r="F156" s="122">
        <v>19811865446</v>
      </c>
      <c r="G156" s="122">
        <v>19811865446</v>
      </c>
      <c r="H156" s="123">
        <v>0</v>
      </c>
    </row>
    <row r="157" spans="1:8" ht="45.75" customHeight="1" x14ac:dyDescent="0.25">
      <c r="A157" s="26">
        <v>240106007</v>
      </c>
      <c r="B157" s="27">
        <v>10</v>
      </c>
      <c r="C157" s="30" t="s">
        <v>180</v>
      </c>
      <c r="D157" s="122">
        <v>94807993692</v>
      </c>
      <c r="E157" s="122">
        <v>94807993692</v>
      </c>
      <c r="F157" s="122">
        <v>94807993692</v>
      </c>
      <c r="G157" s="122">
        <v>94807993692</v>
      </c>
      <c r="H157" s="123">
        <v>0</v>
      </c>
    </row>
    <row r="158" spans="1:8" ht="47.25" customHeight="1" x14ac:dyDescent="0.25">
      <c r="A158" s="26">
        <v>240106007</v>
      </c>
      <c r="B158" s="27">
        <v>13</v>
      </c>
      <c r="C158" s="30" t="s">
        <v>180</v>
      </c>
      <c r="D158" s="122">
        <v>70000000000</v>
      </c>
      <c r="E158" s="122">
        <v>70000000000</v>
      </c>
      <c r="F158" s="122">
        <v>70000000000</v>
      </c>
      <c r="G158" s="122">
        <v>70000000000</v>
      </c>
      <c r="H158" s="123">
        <v>0</v>
      </c>
    </row>
    <row r="159" spans="1:8" ht="62.25" customHeight="1" x14ac:dyDescent="0.25">
      <c r="A159" s="26">
        <v>240106008</v>
      </c>
      <c r="B159" s="27">
        <v>10</v>
      </c>
      <c r="C159" s="30" t="s">
        <v>181</v>
      </c>
      <c r="D159" s="122">
        <v>9928862439</v>
      </c>
      <c r="E159" s="122">
        <v>9928862439</v>
      </c>
      <c r="F159" s="122">
        <v>9928862439</v>
      </c>
      <c r="G159" s="122">
        <v>9928862439</v>
      </c>
      <c r="H159" s="123">
        <v>0</v>
      </c>
    </row>
    <row r="160" spans="1:8" ht="96.75" customHeight="1" thickBot="1" x14ac:dyDescent="0.3">
      <c r="A160" s="32">
        <v>240106009</v>
      </c>
      <c r="B160" s="33">
        <v>10</v>
      </c>
      <c r="C160" s="73" t="s">
        <v>182</v>
      </c>
      <c r="D160" s="127">
        <v>59971937176</v>
      </c>
      <c r="E160" s="127">
        <v>59971937176</v>
      </c>
      <c r="F160" s="127">
        <v>59971937176</v>
      </c>
      <c r="G160" s="127">
        <v>59971937176</v>
      </c>
      <c r="H160" s="128">
        <v>0</v>
      </c>
    </row>
    <row r="161" spans="1:192" ht="8.25" customHeight="1" thickBot="1" x14ac:dyDescent="0.3">
      <c r="A161" s="38"/>
      <c r="B161" s="39"/>
      <c r="C161" s="75"/>
      <c r="D161" s="129"/>
      <c r="E161" s="129"/>
      <c r="F161" s="129"/>
      <c r="G161" s="129"/>
      <c r="H161" s="129"/>
    </row>
    <row r="162" spans="1:192" x14ac:dyDescent="0.25">
      <c r="A162" s="416" t="s">
        <v>1</v>
      </c>
      <c r="B162" s="417"/>
      <c r="C162" s="417"/>
      <c r="D162" s="417"/>
      <c r="E162" s="417"/>
      <c r="F162" s="417"/>
      <c r="G162" s="417"/>
      <c r="H162" s="418"/>
    </row>
    <row r="163" spans="1:192" ht="14.25" customHeight="1" x14ac:dyDescent="0.25">
      <c r="A163" s="419" t="s">
        <v>115</v>
      </c>
      <c r="B163" s="420"/>
      <c r="C163" s="420"/>
      <c r="D163" s="420"/>
      <c r="E163" s="420"/>
      <c r="F163" s="420"/>
      <c r="G163" s="420"/>
      <c r="H163" s="421"/>
      <c r="I163" s="419"/>
      <c r="J163" s="420"/>
      <c r="K163" s="420"/>
      <c r="L163" s="420"/>
      <c r="M163" s="420"/>
      <c r="N163" s="420"/>
      <c r="O163" s="420"/>
      <c r="P163" s="421"/>
      <c r="Q163" s="419"/>
      <c r="R163" s="420"/>
      <c r="S163" s="420"/>
      <c r="T163" s="420"/>
      <c r="U163" s="420"/>
      <c r="V163" s="420"/>
      <c r="W163" s="420"/>
      <c r="X163" s="421"/>
      <c r="Y163" s="419"/>
      <c r="Z163" s="420"/>
      <c r="AA163" s="420"/>
      <c r="AB163" s="420"/>
      <c r="AC163" s="420"/>
      <c r="AD163" s="420"/>
      <c r="AE163" s="420"/>
      <c r="AF163" s="421"/>
      <c r="AG163" s="419"/>
      <c r="AH163" s="420"/>
      <c r="AI163" s="420"/>
      <c r="AJ163" s="420"/>
      <c r="AK163" s="420"/>
      <c r="AL163" s="420"/>
      <c r="AM163" s="420"/>
      <c r="AN163" s="421"/>
      <c r="AO163" s="419"/>
      <c r="AP163" s="420"/>
      <c r="AQ163" s="420"/>
      <c r="AR163" s="420"/>
      <c r="AS163" s="420"/>
      <c r="AT163" s="420"/>
      <c r="AU163" s="420"/>
      <c r="AV163" s="421"/>
      <c r="AW163" s="419"/>
      <c r="AX163" s="420"/>
      <c r="AY163" s="420"/>
      <c r="AZ163" s="420"/>
      <c r="BA163" s="420"/>
      <c r="BB163" s="420"/>
      <c r="BC163" s="420"/>
      <c r="BD163" s="421"/>
      <c r="BE163" s="419"/>
      <c r="BF163" s="420"/>
      <c r="BG163" s="420"/>
      <c r="BH163" s="420"/>
      <c r="BI163" s="420"/>
      <c r="BJ163" s="420"/>
      <c r="BK163" s="420"/>
      <c r="BL163" s="421"/>
      <c r="BM163" s="419"/>
      <c r="BN163" s="420"/>
      <c r="BO163" s="420"/>
      <c r="BP163" s="420"/>
      <c r="BQ163" s="420"/>
      <c r="BR163" s="420"/>
      <c r="BS163" s="420"/>
      <c r="BT163" s="421"/>
      <c r="BU163" s="419"/>
      <c r="BV163" s="420"/>
      <c r="BW163" s="420"/>
      <c r="BX163" s="420"/>
      <c r="BY163" s="420"/>
      <c r="BZ163" s="420"/>
      <c r="CA163" s="420"/>
      <c r="CB163" s="421"/>
      <c r="CC163" s="419"/>
      <c r="CD163" s="420"/>
      <c r="CE163" s="420"/>
      <c r="CF163" s="420"/>
      <c r="CG163" s="420"/>
      <c r="CH163" s="420"/>
      <c r="CI163" s="420"/>
      <c r="CJ163" s="421"/>
      <c r="CK163" s="419"/>
      <c r="CL163" s="420"/>
      <c r="CM163" s="420"/>
      <c r="CN163" s="420"/>
      <c r="CO163" s="420"/>
      <c r="CP163" s="420"/>
      <c r="CQ163" s="420"/>
      <c r="CR163" s="421"/>
      <c r="CS163" s="419"/>
      <c r="CT163" s="420"/>
      <c r="CU163" s="420"/>
      <c r="CV163" s="420"/>
      <c r="CW163" s="420"/>
      <c r="CX163" s="420"/>
      <c r="CY163" s="420"/>
      <c r="CZ163" s="421"/>
      <c r="DA163" s="419"/>
      <c r="DB163" s="420"/>
      <c r="DC163" s="420"/>
      <c r="DD163" s="420"/>
      <c r="DE163" s="420"/>
      <c r="DF163" s="420"/>
      <c r="DG163" s="420"/>
      <c r="DH163" s="421"/>
      <c r="DI163" s="419"/>
      <c r="DJ163" s="420"/>
      <c r="DK163" s="420"/>
      <c r="DL163" s="420"/>
      <c r="DM163" s="420"/>
      <c r="DN163" s="420"/>
      <c r="DO163" s="420"/>
      <c r="DP163" s="421"/>
      <c r="DQ163" s="419"/>
      <c r="DR163" s="420"/>
      <c r="DS163" s="420"/>
      <c r="DT163" s="420"/>
      <c r="DU163" s="420"/>
      <c r="DV163" s="420"/>
      <c r="DW163" s="420"/>
      <c r="DX163" s="421"/>
      <c r="DY163" s="419"/>
      <c r="DZ163" s="420"/>
      <c r="EA163" s="420"/>
      <c r="EB163" s="420"/>
      <c r="EC163" s="420"/>
      <c r="ED163" s="420"/>
      <c r="EE163" s="420"/>
      <c r="EF163" s="421"/>
      <c r="EG163" s="419"/>
      <c r="EH163" s="420"/>
      <c r="EI163" s="420"/>
      <c r="EJ163" s="420"/>
      <c r="EK163" s="420"/>
      <c r="EL163" s="420"/>
      <c r="EM163" s="420"/>
      <c r="EN163" s="421"/>
      <c r="EO163" s="419"/>
      <c r="EP163" s="420"/>
      <c r="EQ163" s="420"/>
      <c r="ER163" s="420"/>
      <c r="ES163" s="420"/>
      <c r="ET163" s="420"/>
      <c r="EU163" s="420"/>
      <c r="EV163" s="421"/>
      <c r="EW163" s="419"/>
      <c r="EX163" s="420"/>
      <c r="EY163" s="420"/>
      <c r="EZ163" s="420"/>
      <c r="FA163" s="420"/>
      <c r="FB163" s="420"/>
      <c r="FC163" s="420"/>
      <c r="FD163" s="421"/>
      <c r="FE163" s="419"/>
      <c r="FF163" s="420"/>
      <c r="FG163" s="420"/>
      <c r="FH163" s="420"/>
      <c r="FI163" s="420"/>
      <c r="FJ163" s="420"/>
      <c r="FK163" s="420"/>
      <c r="FL163" s="421"/>
      <c r="FM163" s="419"/>
      <c r="FN163" s="420"/>
      <c r="FO163" s="420"/>
      <c r="FP163" s="420"/>
      <c r="FQ163" s="420"/>
      <c r="FR163" s="420"/>
      <c r="FS163" s="420"/>
      <c r="FT163" s="421"/>
      <c r="FU163" s="419"/>
      <c r="FV163" s="420"/>
      <c r="FW163" s="420"/>
      <c r="FX163" s="420"/>
      <c r="FY163" s="420"/>
      <c r="FZ163" s="420"/>
      <c r="GA163" s="420"/>
      <c r="GB163" s="421"/>
      <c r="GC163" s="419"/>
      <c r="GD163" s="420"/>
      <c r="GE163" s="420"/>
      <c r="GF163" s="420"/>
      <c r="GG163" s="420"/>
      <c r="GH163" s="420"/>
      <c r="GI163" s="420"/>
      <c r="GJ163" s="421"/>
    </row>
    <row r="164" spans="1:192" ht="3.75" customHeight="1" x14ac:dyDescent="0.25">
      <c r="A164" s="2"/>
      <c r="H164" s="5"/>
      <c r="I164" s="2"/>
      <c r="K164" s="57"/>
      <c r="L164" s="3"/>
      <c r="M164" s="3"/>
      <c r="N164" s="3"/>
      <c r="O164" s="3"/>
      <c r="P164" s="5"/>
      <c r="Q164" s="2"/>
      <c r="S164" s="57"/>
      <c r="T164" s="3"/>
      <c r="U164" s="3"/>
      <c r="V164" s="3"/>
      <c r="W164" s="3"/>
      <c r="X164" s="5"/>
      <c r="Y164" s="2"/>
      <c r="AA164" s="57"/>
      <c r="AB164" s="3"/>
      <c r="AC164" s="3"/>
      <c r="AD164" s="3"/>
      <c r="AE164" s="3"/>
      <c r="AF164" s="5"/>
      <c r="AG164" s="2"/>
      <c r="AI164" s="57"/>
      <c r="AJ164" s="3"/>
      <c r="AK164" s="3"/>
      <c r="AL164" s="3"/>
      <c r="AM164" s="3"/>
      <c r="AN164" s="5"/>
      <c r="AO164" s="2"/>
      <c r="AQ164" s="57"/>
      <c r="AR164" s="3"/>
      <c r="AS164" s="3"/>
      <c r="AT164" s="3"/>
      <c r="AU164" s="3"/>
      <c r="AV164" s="5"/>
      <c r="AW164" s="2"/>
      <c r="AY164" s="57"/>
      <c r="AZ164" s="3"/>
      <c r="BA164" s="3"/>
      <c r="BB164" s="3"/>
      <c r="BC164" s="3"/>
      <c r="BD164" s="5"/>
      <c r="BE164" s="2"/>
      <c r="BG164" s="57"/>
      <c r="BH164" s="3"/>
      <c r="BI164" s="3"/>
      <c r="BJ164" s="3"/>
      <c r="BK164" s="3"/>
      <c r="BL164" s="5"/>
      <c r="BM164" s="2"/>
      <c r="BO164" s="57"/>
      <c r="BP164" s="3"/>
      <c r="BQ164" s="3"/>
      <c r="BR164" s="3"/>
      <c r="BS164" s="3"/>
      <c r="BT164" s="5"/>
      <c r="BU164" s="2"/>
      <c r="BW164" s="57"/>
      <c r="BX164" s="3"/>
      <c r="BY164" s="3"/>
      <c r="BZ164" s="3"/>
      <c r="CA164" s="3"/>
      <c r="CB164" s="5"/>
      <c r="CC164" s="2"/>
      <c r="CE164" s="57"/>
      <c r="CF164" s="3"/>
      <c r="CG164" s="3"/>
      <c r="CH164" s="3"/>
      <c r="CI164" s="3"/>
      <c r="CJ164" s="5"/>
      <c r="CK164" s="2"/>
      <c r="CM164" s="57"/>
      <c r="CN164" s="3"/>
      <c r="CO164" s="3"/>
      <c r="CP164" s="3"/>
      <c r="CQ164" s="3"/>
      <c r="CR164" s="5"/>
      <c r="CS164" s="2"/>
      <c r="CU164" s="57"/>
      <c r="CV164" s="3"/>
      <c r="CW164" s="3"/>
      <c r="CX164" s="3"/>
      <c r="CY164" s="3"/>
      <c r="CZ164" s="5"/>
      <c r="DA164" s="2"/>
      <c r="DC164" s="57"/>
      <c r="DD164" s="3"/>
      <c r="DE164" s="3"/>
      <c r="DF164" s="3"/>
      <c r="DG164" s="3"/>
      <c r="DH164" s="5"/>
      <c r="DI164" s="2"/>
      <c r="DK164" s="57"/>
      <c r="DL164" s="3"/>
      <c r="DM164" s="3"/>
      <c r="DN164" s="3"/>
      <c r="DO164" s="3"/>
      <c r="DP164" s="5"/>
      <c r="DQ164" s="2"/>
      <c r="DS164" s="57"/>
      <c r="DT164" s="3"/>
      <c r="DU164" s="3"/>
      <c r="DV164" s="3"/>
      <c r="DW164" s="3"/>
      <c r="DX164" s="5"/>
      <c r="DY164" s="2"/>
      <c r="EA164" s="57"/>
      <c r="EB164" s="3"/>
      <c r="EC164" s="3"/>
      <c r="ED164" s="3"/>
      <c r="EE164" s="3"/>
      <c r="EF164" s="5"/>
      <c r="EG164" s="2"/>
      <c r="EI164" s="57"/>
      <c r="EJ164" s="3"/>
      <c r="EK164" s="3"/>
      <c r="EL164" s="3"/>
      <c r="EM164" s="3"/>
      <c r="EN164" s="5"/>
      <c r="EO164" s="2"/>
      <c r="EQ164" s="57"/>
      <c r="ER164" s="3"/>
      <c r="ES164" s="3"/>
      <c r="ET164" s="3"/>
      <c r="EU164" s="3"/>
      <c r="EV164" s="5"/>
      <c r="EW164" s="2"/>
      <c r="EY164" s="57"/>
      <c r="EZ164" s="3"/>
      <c r="FA164" s="3"/>
      <c r="FB164" s="3"/>
      <c r="FC164" s="3"/>
      <c r="FD164" s="5"/>
      <c r="FE164" s="2"/>
      <c r="FG164" s="57"/>
      <c r="FH164" s="3"/>
      <c r="FI164" s="3"/>
      <c r="FJ164" s="3"/>
      <c r="FK164" s="3"/>
      <c r="FL164" s="5"/>
      <c r="FM164" s="2"/>
      <c r="FO164" s="57"/>
      <c r="FP164" s="3"/>
      <c r="FQ164" s="3"/>
      <c r="FR164" s="3"/>
      <c r="FS164" s="3"/>
      <c r="FT164" s="5"/>
      <c r="FU164" s="2"/>
      <c r="FW164" s="57"/>
      <c r="FX164" s="3"/>
      <c r="FY164" s="3"/>
      <c r="FZ164" s="3"/>
      <c r="GA164" s="3"/>
      <c r="GB164" s="5"/>
      <c r="GC164" s="2"/>
      <c r="GE164" s="57"/>
      <c r="GF164" s="3"/>
      <c r="GG164" s="3"/>
      <c r="GH164" s="3"/>
      <c r="GI164" s="3"/>
      <c r="GJ164" s="5"/>
    </row>
    <row r="165" spans="1:192" ht="11.25" customHeight="1" x14ac:dyDescent="0.25">
      <c r="A165" s="6" t="s">
        <v>0</v>
      </c>
      <c r="H165" s="5"/>
      <c r="I165" s="6"/>
      <c r="K165" s="57"/>
      <c r="L165" s="3"/>
      <c r="M165" s="3"/>
      <c r="N165" s="3"/>
      <c r="O165" s="3"/>
      <c r="P165" s="5"/>
      <c r="Q165" s="6"/>
      <c r="S165" s="57"/>
      <c r="T165" s="3"/>
      <c r="U165" s="3"/>
      <c r="V165" s="3"/>
      <c r="W165" s="3"/>
      <c r="X165" s="5"/>
      <c r="Y165" s="6"/>
      <c r="AA165" s="57"/>
      <c r="AB165" s="3"/>
      <c r="AC165" s="3"/>
      <c r="AD165" s="3"/>
      <c r="AE165" s="3"/>
      <c r="AF165" s="5"/>
      <c r="AG165" s="6"/>
      <c r="AI165" s="57"/>
      <c r="AJ165" s="3"/>
      <c r="AK165" s="3"/>
      <c r="AL165" s="3"/>
      <c r="AM165" s="3"/>
      <c r="AN165" s="5"/>
      <c r="AO165" s="6"/>
      <c r="AQ165" s="57"/>
      <c r="AR165" s="3"/>
      <c r="AS165" s="3"/>
      <c r="AT165" s="3"/>
      <c r="AU165" s="3"/>
      <c r="AV165" s="5"/>
      <c r="AW165" s="6"/>
      <c r="AY165" s="57"/>
      <c r="AZ165" s="3"/>
      <c r="BA165" s="3"/>
      <c r="BB165" s="3"/>
      <c r="BC165" s="3"/>
      <c r="BD165" s="5"/>
      <c r="BE165" s="6"/>
      <c r="BG165" s="57"/>
      <c r="BH165" s="3"/>
      <c r="BI165" s="3"/>
      <c r="BJ165" s="3"/>
      <c r="BK165" s="3"/>
      <c r="BL165" s="5"/>
      <c r="BM165" s="6"/>
      <c r="BO165" s="57"/>
      <c r="BP165" s="3"/>
      <c r="BQ165" s="3"/>
      <c r="BR165" s="3"/>
      <c r="BS165" s="3"/>
      <c r="BT165" s="5"/>
      <c r="BU165" s="6"/>
      <c r="BW165" s="57"/>
      <c r="BX165" s="3"/>
      <c r="BY165" s="3"/>
      <c r="BZ165" s="3"/>
      <c r="CA165" s="3"/>
      <c r="CB165" s="5"/>
      <c r="CC165" s="6"/>
      <c r="CE165" s="57"/>
      <c r="CF165" s="3"/>
      <c r="CG165" s="3"/>
      <c r="CH165" s="3"/>
      <c r="CI165" s="3"/>
      <c r="CJ165" s="5"/>
      <c r="CK165" s="6"/>
      <c r="CM165" s="57"/>
      <c r="CN165" s="3"/>
      <c r="CO165" s="3"/>
      <c r="CP165" s="3"/>
      <c r="CQ165" s="3"/>
      <c r="CR165" s="5"/>
      <c r="CS165" s="6"/>
      <c r="CU165" s="57"/>
      <c r="CV165" s="3"/>
      <c r="CW165" s="3"/>
      <c r="CX165" s="3"/>
      <c r="CY165" s="3"/>
      <c r="CZ165" s="5"/>
      <c r="DA165" s="6"/>
      <c r="DC165" s="57"/>
      <c r="DD165" s="3"/>
      <c r="DE165" s="3"/>
      <c r="DF165" s="3"/>
      <c r="DG165" s="3"/>
      <c r="DH165" s="5"/>
      <c r="DI165" s="6"/>
      <c r="DK165" s="57"/>
      <c r="DL165" s="3"/>
      <c r="DM165" s="3"/>
      <c r="DN165" s="3"/>
      <c r="DO165" s="3"/>
      <c r="DP165" s="5"/>
      <c r="DQ165" s="6"/>
      <c r="DS165" s="57"/>
      <c r="DT165" s="3"/>
      <c r="DU165" s="3"/>
      <c r="DV165" s="3"/>
      <c r="DW165" s="3"/>
      <c r="DX165" s="5"/>
      <c r="DY165" s="6"/>
      <c r="EA165" s="57"/>
      <c r="EB165" s="3"/>
      <c r="EC165" s="3"/>
      <c r="ED165" s="3"/>
      <c r="EE165" s="3"/>
      <c r="EF165" s="5"/>
      <c r="EG165" s="6"/>
      <c r="EI165" s="57"/>
      <c r="EJ165" s="3"/>
      <c r="EK165" s="3"/>
      <c r="EL165" s="3"/>
      <c r="EM165" s="3"/>
      <c r="EN165" s="5"/>
      <c r="EO165" s="6"/>
      <c r="EQ165" s="57"/>
      <c r="ER165" s="3"/>
      <c r="ES165" s="3"/>
      <c r="ET165" s="3"/>
      <c r="EU165" s="3"/>
      <c r="EV165" s="5"/>
      <c r="EW165" s="6"/>
      <c r="EY165" s="57"/>
      <c r="EZ165" s="3"/>
      <c r="FA165" s="3"/>
      <c r="FB165" s="3"/>
      <c r="FC165" s="3"/>
      <c r="FD165" s="5"/>
      <c r="FE165" s="6"/>
      <c r="FG165" s="57"/>
      <c r="FH165" s="3"/>
      <c r="FI165" s="3"/>
      <c r="FJ165" s="3"/>
      <c r="FK165" s="3"/>
      <c r="FL165" s="5"/>
      <c r="FM165" s="6"/>
      <c r="FO165" s="57"/>
      <c r="FP165" s="3"/>
      <c r="FQ165" s="3"/>
      <c r="FR165" s="3"/>
      <c r="FS165" s="3"/>
      <c r="FT165" s="5"/>
      <c r="FU165" s="6"/>
      <c r="FW165" s="57"/>
      <c r="FX165" s="3"/>
      <c r="FY165" s="3"/>
      <c r="FZ165" s="3"/>
      <c r="GA165" s="3"/>
      <c r="GB165" s="5"/>
      <c r="GC165" s="6"/>
      <c r="GE165" s="57"/>
      <c r="GF165" s="3"/>
      <c r="GG165" s="3"/>
      <c r="GH165" s="3"/>
      <c r="GI165" s="3"/>
      <c r="GJ165" s="5"/>
    </row>
    <row r="166" spans="1:192" ht="3.75" customHeight="1" x14ac:dyDescent="0.25">
      <c r="A166" s="2"/>
      <c r="H166" s="7"/>
      <c r="I166" s="2"/>
      <c r="K166" s="57"/>
      <c r="L166" s="3"/>
      <c r="M166" s="3"/>
      <c r="N166" s="3"/>
      <c r="O166" s="3"/>
      <c r="P166" s="7"/>
      <c r="Q166" s="2"/>
      <c r="S166" s="57"/>
      <c r="T166" s="3"/>
      <c r="U166" s="3"/>
      <c r="V166" s="3"/>
      <c r="W166" s="3"/>
      <c r="X166" s="7"/>
      <c r="Y166" s="2"/>
      <c r="AA166" s="57"/>
      <c r="AB166" s="3"/>
      <c r="AC166" s="3"/>
      <c r="AD166" s="3"/>
      <c r="AE166" s="3"/>
      <c r="AF166" s="7"/>
      <c r="AG166" s="2"/>
      <c r="AI166" s="57"/>
      <c r="AJ166" s="3"/>
      <c r="AK166" s="3"/>
      <c r="AL166" s="3"/>
      <c r="AM166" s="3"/>
      <c r="AN166" s="7"/>
      <c r="AO166" s="2"/>
      <c r="AQ166" s="57"/>
      <c r="AR166" s="3"/>
      <c r="AS166" s="3"/>
      <c r="AT166" s="3"/>
      <c r="AU166" s="3"/>
      <c r="AV166" s="7"/>
      <c r="AW166" s="2"/>
      <c r="AY166" s="57"/>
      <c r="AZ166" s="3"/>
      <c r="BA166" s="3"/>
      <c r="BB166" s="3"/>
      <c r="BC166" s="3"/>
      <c r="BD166" s="7"/>
      <c r="BE166" s="2"/>
      <c r="BG166" s="57"/>
      <c r="BH166" s="3"/>
      <c r="BI166" s="3"/>
      <c r="BJ166" s="3"/>
      <c r="BK166" s="3"/>
      <c r="BL166" s="7"/>
      <c r="BM166" s="2"/>
      <c r="BO166" s="57"/>
      <c r="BP166" s="3"/>
      <c r="BQ166" s="3"/>
      <c r="BR166" s="3"/>
      <c r="BS166" s="3"/>
      <c r="BT166" s="7"/>
      <c r="BU166" s="2"/>
      <c r="BW166" s="57"/>
      <c r="BX166" s="3"/>
      <c r="BY166" s="3"/>
      <c r="BZ166" s="3"/>
      <c r="CA166" s="3"/>
      <c r="CB166" s="7"/>
      <c r="CC166" s="2"/>
      <c r="CE166" s="57"/>
      <c r="CF166" s="3"/>
      <c r="CG166" s="3"/>
      <c r="CH166" s="3"/>
      <c r="CI166" s="3"/>
      <c r="CJ166" s="7"/>
      <c r="CK166" s="2"/>
      <c r="CM166" s="57"/>
      <c r="CN166" s="3"/>
      <c r="CO166" s="3"/>
      <c r="CP166" s="3"/>
      <c r="CQ166" s="3"/>
      <c r="CR166" s="7"/>
      <c r="CS166" s="2"/>
      <c r="CU166" s="57"/>
      <c r="CV166" s="3"/>
      <c r="CW166" s="3"/>
      <c r="CX166" s="3"/>
      <c r="CY166" s="3"/>
      <c r="CZ166" s="7"/>
      <c r="DA166" s="2"/>
      <c r="DC166" s="57"/>
      <c r="DD166" s="3"/>
      <c r="DE166" s="3"/>
      <c r="DF166" s="3"/>
      <c r="DG166" s="3"/>
      <c r="DH166" s="7"/>
      <c r="DI166" s="2"/>
      <c r="DK166" s="57"/>
      <c r="DL166" s="3"/>
      <c r="DM166" s="3"/>
      <c r="DN166" s="3"/>
      <c r="DO166" s="3"/>
      <c r="DP166" s="7"/>
      <c r="DQ166" s="2"/>
      <c r="DS166" s="57"/>
      <c r="DT166" s="3"/>
      <c r="DU166" s="3"/>
      <c r="DV166" s="3"/>
      <c r="DW166" s="3"/>
      <c r="DX166" s="7"/>
      <c r="DY166" s="2"/>
      <c r="EA166" s="57"/>
      <c r="EB166" s="3"/>
      <c r="EC166" s="3"/>
      <c r="ED166" s="3"/>
      <c r="EE166" s="3"/>
      <c r="EF166" s="7"/>
      <c r="EG166" s="2"/>
      <c r="EI166" s="57"/>
      <c r="EJ166" s="3"/>
      <c r="EK166" s="3"/>
      <c r="EL166" s="3"/>
      <c r="EM166" s="3"/>
      <c r="EN166" s="7"/>
      <c r="EO166" s="2"/>
      <c r="EQ166" s="57"/>
      <c r="ER166" s="3"/>
      <c r="ES166" s="3"/>
      <c r="ET166" s="3"/>
      <c r="EU166" s="3"/>
      <c r="EV166" s="7"/>
      <c r="EW166" s="2"/>
      <c r="EY166" s="57"/>
      <c r="EZ166" s="3"/>
      <c r="FA166" s="3"/>
      <c r="FB166" s="3"/>
      <c r="FC166" s="3"/>
      <c r="FD166" s="7"/>
      <c r="FE166" s="2"/>
      <c r="FG166" s="57"/>
      <c r="FH166" s="3"/>
      <c r="FI166" s="3"/>
      <c r="FJ166" s="3"/>
      <c r="FK166" s="3"/>
      <c r="FL166" s="7"/>
      <c r="FM166" s="2"/>
      <c r="FO166" s="57"/>
      <c r="FP166" s="3"/>
      <c r="FQ166" s="3"/>
      <c r="FR166" s="3"/>
      <c r="FS166" s="3"/>
      <c r="FT166" s="7"/>
      <c r="FU166" s="2"/>
      <c r="FW166" s="57"/>
      <c r="FX166" s="3"/>
      <c r="FY166" s="3"/>
      <c r="FZ166" s="3"/>
      <c r="GA166" s="3"/>
      <c r="GB166" s="7"/>
      <c r="GC166" s="2"/>
      <c r="GE166" s="57"/>
      <c r="GF166" s="3"/>
      <c r="GG166" s="3"/>
      <c r="GH166" s="3"/>
      <c r="GI166" s="3"/>
      <c r="GJ166" s="7"/>
    </row>
    <row r="167" spans="1:192" ht="13.5" customHeight="1" x14ac:dyDescent="0.25">
      <c r="A167" s="2" t="s">
        <v>116</v>
      </c>
      <c r="C167" s="57" t="s">
        <v>4</v>
      </c>
      <c r="E167" s="3" t="str">
        <f>E7</f>
        <v>MES:</v>
      </c>
      <c r="F167" s="3" t="str">
        <f>F7</f>
        <v>MARZO</v>
      </c>
      <c r="G167" s="3" t="str">
        <f>G128</f>
        <v xml:space="preserve">                                VIGENCIA FISCAL:      2017</v>
      </c>
      <c r="H167" s="5"/>
      <c r="I167" s="2"/>
      <c r="K167" s="57"/>
      <c r="L167" s="3"/>
      <c r="M167" s="3"/>
      <c r="N167" s="3"/>
      <c r="O167" s="3"/>
      <c r="P167" s="5"/>
      <c r="Q167" s="2"/>
      <c r="S167" s="57"/>
      <c r="T167" s="3"/>
      <c r="U167" s="3"/>
      <c r="V167" s="3"/>
      <c r="W167" s="3"/>
      <c r="X167" s="5"/>
      <c r="Y167" s="2"/>
      <c r="AA167" s="57"/>
      <c r="AB167" s="3"/>
      <c r="AC167" s="3"/>
      <c r="AD167" s="3"/>
      <c r="AE167" s="3"/>
      <c r="AF167" s="5"/>
      <c r="AG167" s="2"/>
      <c r="AI167" s="57"/>
      <c r="AJ167" s="3"/>
      <c r="AK167" s="3"/>
      <c r="AL167" s="3"/>
      <c r="AM167" s="3"/>
      <c r="AN167" s="5"/>
      <c r="AO167" s="2"/>
      <c r="AQ167" s="57"/>
      <c r="AR167" s="3"/>
      <c r="AS167" s="3"/>
      <c r="AT167" s="3"/>
      <c r="AU167" s="3"/>
      <c r="AV167" s="5"/>
      <c r="AW167" s="2"/>
      <c r="AY167" s="57"/>
      <c r="AZ167" s="3"/>
      <c r="BA167" s="3"/>
      <c r="BB167" s="3"/>
      <c r="BC167" s="3"/>
      <c r="BD167" s="5"/>
      <c r="BE167" s="2"/>
      <c r="BG167" s="57"/>
      <c r="BH167" s="3"/>
      <c r="BI167" s="3"/>
      <c r="BJ167" s="3"/>
      <c r="BK167" s="3"/>
      <c r="BL167" s="5"/>
      <c r="BM167" s="2"/>
      <c r="BO167" s="57"/>
      <c r="BP167" s="3"/>
      <c r="BQ167" s="3"/>
      <c r="BR167" s="3"/>
      <c r="BS167" s="3"/>
      <c r="BT167" s="5"/>
      <c r="BU167" s="2"/>
      <c r="BW167" s="57"/>
      <c r="BX167" s="3"/>
      <c r="BY167" s="3"/>
      <c r="BZ167" s="3"/>
      <c r="CA167" s="3"/>
      <c r="CB167" s="5"/>
      <c r="CC167" s="2"/>
      <c r="CE167" s="57"/>
      <c r="CF167" s="3"/>
      <c r="CG167" s="3"/>
      <c r="CH167" s="3"/>
      <c r="CI167" s="3"/>
      <c r="CJ167" s="5"/>
      <c r="CK167" s="2"/>
      <c r="CM167" s="57"/>
      <c r="CN167" s="3"/>
      <c r="CO167" s="3"/>
      <c r="CP167" s="3"/>
      <c r="CQ167" s="3"/>
      <c r="CR167" s="5"/>
      <c r="CS167" s="2"/>
      <c r="CU167" s="57"/>
      <c r="CV167" s="3"/>
      <c r="CW167" s="3"/>
      <c r="CX167" s="3"/>
      <c r="CY167" s="3"/>
      <c r="CZ167" s="5"/>
      <c r="DA167" s="2"/>
      <c r="DC167" s="57"/>
      <c r="DD167" s="3"/>
      <c r="DE167" s="3"/>
      <c r="DF167" s="3"/>
      <c r="DG167" s="3"/>
      <c r="DH167" s="5"/>
      <c r="DI167" s="2"/>
      <c r="DK167" s="57"/>
      <c r="DL167" s="3"/>
      <c r="DM167" s="3"/>
      <c r="DN167" s="3"/>
      <c r="DO167" s="3"/>
      <c r="DP167" s="5"/>
      <c r="DQ167" s="2"/>
      <c r="DS167" s="57"/>
      <c r="DT167" s="3"/>
      <c r="DU167" s="3"/>
      <c r="DV167" s="3"/>
      <c r="DW167" s="3"/>
      <c r="DX167" s="5"/>
      <c r="DY167" s="2"/>
      <c r="EA167" s="57"/>
      <c r="EB167" s="3"/>
      <c r="EC167" s="3"/>
      <c r="ED167" s="3"/>
      <c r="EE167" s="3"/>
      <c r="EF167" s="5"/>
      <c r="EG167" s="2"/>
      <c r="EI167" s="57"/>
      <c r="EJ167" s="3"/>
      <c r="EK167" s="3"/>
      <c r="EL167" s="3"/>
      <c r="EM167" s="3"/>
      <c r="EN167" s="5"/>
      <c r="EO167" s="2"/>
      <c r="EQ167" s="57"/>
      <c r="ER167" s="3"/>
      <c r="ES167" s="3"/>
      <c r="ET167" s="3"/>
      <c r="EU167" s="3"/>
      <c r="EV167" s="5"/>
      <c r="EW167" s="2"/>
      <c r="EY167" s="57"/>
      <c r="EZ167" s="3"/>
      <c r="FA167" s="3"/>
      <c r="FB167" s="3"/>
      <c r="FC167" s="3"/>
      <c r="FD167" s="5"/>
      <c r="FE167" s="2"/>
      <c r="FG167" s="57"/>
      <c r="FH167" s="3"/>
      <c r="FI167" s="3"/>
      <c r="FJ167" s="3"/>
      <c r="FK167" s="3"/>
      <c r="FL167" s="5"/>
      <c r="FM167" s="2"/>
      <c r="FO167" s="57"/>
      <c r="FP167" s="3"/>
      <c r="FQ167" s="3"/>
      <c r="FR167" s="3"/>
      <c r="FS167" s="3"/>
      <c r="FT167" s="5"/>
      <c r="FU167" s="2"/>
      <c r="FW167" s="57"/>
      <c r="FX167" s="3"/>
      <c r="FY167" s="3"/>
      <c r="FZ167" s="3"/>
      <c r="GA167" s="3"/>
      <c r="GB167" s="5"/>
      <c r="GC167" s="2"/>
      <c r="GE167" s="57"/>
      <c r="GF167" s="3"/>
      <c r="GG167" s="3"/>
      <c r="GH167" s="3"/>
      <c r="GI167" s="3"/>
      <c r="GJ167" s="5"/>
    </row>
    <row r="168" spans="1:192" ht="11.25" customHeight="1" thickBot="1" x14ac:dyDescent="0.3">
      <c r="A168" s="2"/>
      <c r="H168" s="5"/>
      <c r="I168" s="2"/>
      <c r="K168" s="57"/>
      <c r="L168" s="3"/>
      <c r="M168" s="3"/>
      <c r="N168" s="3"/>
      <c r="O168" s="3"/>
      <c r="P168" s="5"/>
      <c r="Q168" s="2"/>
      <c r="S168" s="57"/>
      <c r="T168" s="3"/>
      <c r="U168" s="3"/>
      <c r="V168" s="3"/>
      <c r="W168" s="3"/>
      <c r="X168" s="5"/>
      <c r="Y168" s="2"/>
      <c r="AA168" s="57"/>
      <c r="AB168" s="3"/>
      <c r="AC168" s="3"/>
      <c r="AD168" s="3"/>
      <c r="AE168" s="3"/>
      <c r="AF168" s="5"/>
      <c r="AG168" s="2"/>
      <c r="AI168" s="57"/>
      <c r="AJ168" s="3"/>
      <c r="AK168" s="3"/>
      <c r="AL168" s="3"/>
      <c r="AM168" s="3"/>
      <c r="AN168" s="5"/>
      <c r="AO168" s="2"/>
      <c r="AQ168" s="57"/>
      <c r="AR168" s="3"/>
      <c r="AS168" s="3"/>
      <c r="AT168" s="3"/>
      <c r="AU168" s="3"/>
      <c r="AV168" s="5"/>
      <c r="AW168" s="2"/>
      <c r="AY168" s="57"/>
      <c r="AZ168" s="3"/>
      <c r="BA168" s="3"/>
      <c r="BB168" s="3"/>
      <c r="BC168" s="3"/>
      <c r="BD168" s="5"/>
      <c r="BE168" s="2"/>
      <c r="BG168" s="57"/>
      <c r="BH168" s="3"/>
      <c r="BI168" s="3"/>
      <c r="BJ168" s="3"/>
      <c r="BK168" s="3"/>
      <c r="BL168" s="5"/>
      <c r="BM168" s="2"/>
      <c r="BO168" s="57"/>
      <c r="BP168" s="3"/>
      <c r="BQ168" s="3"/>
      <c r="BR168" s="3"/>
      <c r="BS168" s="3"/>
      <c r="BT168" s="5"/>
      <c r="BU168" s="2"/>
      <c r="BW168" s="57"/>
      <c r="BX168" s="3"/>
      <c r="BY168" s="3"/>
      <c r="BZ168" s="3"/>
      <c r="CA168" s="3"/>
      <c r="CB168" s="5"/>
      <c r="CC168" s="2"/>
      <c r="CE168" s="57"/>
      <c r="CF168" s="3"/>
      <c r="CG168" s="3"/>
      <c r="CH168" s="3"/>
      <c r="CI168" s="3"/>
      <c r="CJ168" s="5"/>
      <c r="CK168" s="2"/>
      <c r="CM168" s="57"/>
      <c r="CN168" s="3"/>
      <c r="CO168" s="3"/>
      <c r="CP168" s="3"/>
      <c r="CQ168" s="3"/>
      <c r="CR168" s="5"/>
      <c r="CS168" s="2"/>
      <c r="CU168" s="57"/>
      <c r="CV168" s="3"/>
      <c r="CW168" s="3"/>
      <c r="CX168" s="3"/>
      <c r="CY168" s="3"/>
      <c r="CZ168" s="5"/>
      <c r="DA168" s="2"/>
      <c r="DC168" s="57"/>
      <c r="DD168" s="3"/>
      <c r="DE168" s="3"/>
      <c r="DF168" s="3"/>
      <c r="DG168" s="3"/>
      <c r="DH168" s="5"/>
      <c r="DI168" s="2"/>
      <c r="DK168" s="57"/>
      <c r="DL168" s="3"/>
      <c r="DM168" s="3"/>
      <c r="DN168" s="3"/>
      <c r="DO168" s="3"/>
      <c r="DP168" s="5"/>
      <c r="DQ168" s="2"/>
      <c r="DS168" s="57"/>
      <c r="DT168" s="3"/>
      <c r="DU168" s="3"/>
      <c r="DV168" s="3"/>
      <c r="DW168" s="3"/>
      <c r="DX168" s="5"/>
      <c r="DY168" s="2"/>
      <c r="EA168" s="57"/>
      <c r="EB168" s="3"/>
      <c r="EC168" s="3"/>
      <c r="ED168" s="3"/>
      <c r="EE168" s="3"/>
      <c r="EF168" s="5"/>
      <c r="EG168" s="2"/>
      <c r="EI168" s="57"/>
      <c r="EJ168" s="3"/>
      <c r="EK168" s="3"/>
      <c r="EL168" s="3"/>
      <c r="EM168" s="3"/>
      <c r="EN168" s="5"/>
      <c r="EO168" s="2"/>
      <c r="EQ168" s="57"/>
      <c r="ER168" s="3"/>
      <c r="ES168" s="3"/>
      <c r="ET168" s="3"/>
      <c r="EU168" s="3"/>
      <c r="EV168" s="5"/>
      <c r="EW168" s="2"/>
      <c r="EY168" s="57"/>
      <c r="EZ168" s="3"/>
      <c r="FA168" s="3"/>
      <c r="FB168" s="3"/>
      <c r="FC168" s="3"/>
      <c r="FD168" s="5"/>
      <c r="FE168" s="2"/>
      <c r="FG168" s="57"/>
      <c r="FH168" s="3"/>
      <c r="FI168" s="3"/>
      <c r="FJ168" s="3"/>
      <c r="FK168" s="3"/>
      <c r="FL168" s="5"/>
      <c r="FM168" s="2"/>
      <c r="FO168" s="57"/>
      <c r="FP168" s="3"/>
      <c r="FQ168" s="3"/>
      <c r="FR168" s="3"/>
      <c r="FS168" s="3"/>
      <c r="FT168" s="5"/>
      <c r="FU168" s="2"/>
      <c r="FW168" s="57"/>
      <c r="FX168" s="3"/>
      <c r="FY168" s="3"/>
      <c r="FZ168" s="3"/>
      <c r="GA168" s="3"/>
      <c r="GB168" s="5"/>
      <c r="GC168" s="2"/>
      <c r="GE168" s="57"/>
      <c r="GF168" s="3"/>
      <c r="GG168" s="3"/>
      <c r="GH168" s="3"/>
      <c r="GI168" s="3"/>
      <c r="GJ168" s="5"/>
    </row>
    <row r="169" spans="1:192" ht="27" customHeight="1" thickBot="1" x14ac:dyDescent="0.3">
      <c r="A169" s="10" t="s">
        <v>119</v>
      </c>
      <c r="B169" s="43"/>
      <c r="C169" s="44" t="s">
        <v>120</v>
      </c>
      <c r="D169" s="45" t="s">
        <v>121</v>
      </c>
      <c r="E169" s="45" t="s">
        <v>122</v>
      </c>
      <c r="F169" s="45" t="s">
        <v>123</v>
      </c>
      <c r="G169" s="45" t="s">
        <v>124</v>
      </c>
      <c r="H169" s="47" t="s">
        <v>125</v>
      </c>
    </row>
    <row r="170" spans="1:192" ht="81.75" customHeight="1" x14ac:dyDescent="0.25">
      <c r="A170" s="21">
        <v>240106009</v>
      </c>
      <c r="B170" s="22">
        <v>13</v>
      </c>
      <c r="C170" s="78" t="s">
        <v>182</v>
      </c>
      <c r="D170" s="120">
        <v>40000000000</v>
      </c>
      <c r="E170" s="120">
        <v>40000000000</v>
      </c>
      <c r="F170" s="120">
        <v>40000000000</v>
      </c>
      <c r="G170" s="120">
        <v>40000000000</v>
      </c>
      <c r="H170" s="121">
        <v>0</v>
      </c>
    </row>
    <row r="171" spans="1:192" ht="93.75" customHeight="1" x14ac:dyDescent="0.25">
      <c r="A171" s="26">
        <v>240106009</v>
      </c>
      <c r="B171" s="27">
        <v>11</v>
      </c>
      <c r="C171" s="30" t="s">
        <v>182</v>
      </c>
      <c r="D171" s="122">
        <v>5741762205</v>
      </c>
      <c r="E171" s="122">
        <v>234268481</v>
      </c>
      <c r="F171" s="122">
        <v>234268481</v>
      </c>
      <c r="G171" s="122">
        <v>234268481</v>
      </c>
      <c r="H171" s="123">
        <v>0</v>
      </c>
    </row>
    <row r="172" spans="1:192" ht="45" customHeight="1" x14ac:dyDescent="0.25">
      <c r="A172" s="26">
        <v>2401060010</v>
      </c>
      <c r="B172" s="27">
        <v>10</v>
      </c>
      <c r="C172" s="30" t="s">
        <v>183</v>
      </c>
      <c r="D172" s="122">
        <v>23681967660</v>
      </c>
      <c r="E172" s="122">
        <v>23681967660</v>
      </c>
      <c r="F172" s="122">
        <v>23681967660</v>
      </c>
      <c r="G172" s="122">
        <v>44611656</v>
      </c>
      <c r="H172" s="123">
        <v>22305828</v>
      </c>
    </row>
    <row r="173" spans="1:192" ht="50.25" customHeight="1" x14ac:dyDescent="0.25">
      <c r="A173" s="26">
        <v>2401060010</v>
      </c>
      <c r="B173" s="27">
        <v>13</v>
      </c>
      <c r="C173" s="30" t="s">
        <v>183</v>
      </c>
      <c r="D173" s="122">
        <v>20000000000</v>
      </c>
      <c r="E173" s="122">
        <v>20000000000</v>
      </c>
      <c r="F173" s="122">
        <v>20000000000</v>
      </c>
      <c r="G173" s="122">
        <v>0</v>
      </c>
      <c r="H173" s="123">
        <v>0</v>
      </c>
    </row>
    <row r="174" spans="1:192" ht="48" customHeight="1" x14ac:dyDescent="0.25">
      <c r="A174" s="26">
        <v>2401060010</v>
      </c>
      <c r="B174" s="27">
        <v>11</v>
      </c>
      <c r="C174" s="30" t="s">
        <v>183</v>
      </c>
      <c r="D174" s="122">
        <v>1172988983</v>
      </c>
      <c r="E174" s="122">
        <v>1172988983</v>
      </c>
      <c r="F174" s="122">
        <v>1172988983</v>
      </c>
      <c r="G174" s="122">
        <v>0</v>
      </c>
      <c r="H174" s="123">
        <v>0</v>
      </c>
    </row>
    <row r="175" spans="1:192" ht="79.5" customHeight="1" x14ac:dyDescent="0.25">
      <c r="A175" s="26">
        <v>2401060011</v>
      </c>
      <c r="B175" s="27">
        <v>10</v>
      </c>
      <c r="C175" s="30" t="s">
        <v>184</v>
      </c>
      <c r="D175" s="122">
        <v>6474653378</v>
      </c>
      <c r="E175" s="122">
        <v>6474653378</v>
      </c>
      <c r="F175" s="122">
        <v>6474653378</v>
      </c>
      <c r="G175" s="122">
        <v>6474653378</v>
      </c>
      <c r="H175" s="123">
        <v>0</v>
      </c>
    </row>
    <row r="176" spans="1:192" ht="33.75" customHeight="1" x14ac:dyDescent="0.25">
      <c r="A176" s="26">
        <v>2401060012</v>
      </c>
      <c r="B176" s="27">
        <v>11</v>
      </c>
      <c r="C176" s="30" t="s">
        <v>83</v>
      </c>
      <c r="D176" s="122">
        <f>397814102722+94582265090</f>
        <v>492396367812</v>
      </c>
      <c r="E176" s="122">
        <f>37814102722+325000000000+94582265090</f>
        <v>457396367812</v>
      </c>
      <c r="F176" s="122">
        <f>37814102722+94582265090</f>
        <v>132396367812</v>
      </c>
      <c r="G176" s="122">
        <v>0</v>
      </c>
      <c r="H176" s="123">
        <v>0</v>
      </c>
    </row>
    <row r="177" spans="1:8" ht="47.25" customHeight="1" x14ac:dyDescent="0.25">
      <c r="A177" s="26">
        <v>2401060031</v>
      </c>
      <c r="B177" s="27">
        <v>10</v>
      </c>
      <c r="C177" s="30" t="s">
        <v>185</v>
      </c>
      <c r="D177" s="122">
        <v>11348399141</v>
      </c>
      <c r="E177" s="122">
        <v>0</v>
      </c>
      <c r="F177" s="122">
        <v>0</v>
      </c>
      <c r="G177" s="122">
        <v>0</v>
      </c>
      <c r="H177" s="123">
        <v>0</v>
      </c>
    </row>
    <row r="178" spans="1:8" ht="45.75" customHeight="1" x14ac:dyDescent="0.25">
      <c r="A178" s="26">
        <v>240160031</v>
      </c>
      <c r="B178" s="27">
        <v>20</v>
      </c>
      <c r="C178" s="30" t="s">
        <v>185</v>
      </c>
      <c r="D178" s="122">
        <v>50000000000</v>
      </c>
      <c r="E178" s="122">
        <v>0</v>
      </c>
      <c r="F178" s="122">
        <v>0</v>
      </c>
      <c r="G178" s="122">
        <v>0</v>
      </c>
      <c r="H178" s="123">
        <v>0</v>
      </c>
    </row>
    <row r="179" spans="1:8" ht="13.5" customHeight="1" x14ac:dyDescent="0.25">
      <c r="A179" s="26">
        <v>2404</v>
      </c>
      <c r="B179" s="27"/>
      <c r="C179" s="30" t="s">
        <v>186</v>
      </c>
      <c r="D179" s="122">
        <f>+D180</f>
        <v>123854526966</v>
      </c>
      <c r="E179" s="122">
        <f>+E180</f>
        <v>104511815311</v>
      </c>
      <c r="F179" s="122">
        <f>+F180</f>
        <v>32604880752</v>
      </c>
      <c r="G179" s="122">
        <f>+G180</f>
        <v>4798698705</v>
      </c>
      <c r="H179" s="123">
        <f>+H180</f>
        <v>4798698705</v>
      </c>
    </row>
    <row r="180" spans="1:8" ht="13.5" customHeight="1" x14ac:dyDescent="0.25">
      <c r="A180" s="26">
        <v>24040600</v>
      </c>
      <c r="B180" s="27"/>
      <c r="C180" s="30" t="s">
        <v>78</v>
      </c>
      <c r="D180" s="122">
        <f>SUM(D181:D183)</f>
        <v>123854526966</v>
      </c>
      <c r="E180" s="122">
        <f>SUM(E181:E183)</f>
        <v>104511815311</v>
      </c>
      <c r="F180" s="122">
        <f>SUM(F181:F183)</f>
        <v>32604880752</v>
      </c>
      <c r="G180" s="122">
        <f>SUM(G181:G183)</f>
        <v>4798698705</v>
      </c>
      <c r="H180" s="123">
        <f>SUM(H181:H183)</f>
        <v>4798698705</v>
      </c>
    </row>
    <row r="181" spans="1:8" ht="43.5" customHeight="1" x14ac:dyDescent="0.25">
      <c r="A181" s="26">
        <v>240406001</v>
      </c>
      <c r="B181" s="27">
        <v>10</v>
      </c>
      <c r="C181" s="30" t="s">
        <v>89</v>
      </c>
      <c r="D181" s="122">
        <v>25752084287</v>
      </c>
      <c r="E181" s="122">
        <v>25752084287</v>
      </c>
      <c r="F181" s="122">
        <v>1211663863</v>
      </c>
      <c r="G181" s="122">
        <v>0</v>
      </c>
      <c r="H181" s="123">
        <v>0</v>
      </c>
    </row>
    <row r="182" spans="1:8" ht="45" customHeight="1" x14ac:dyDescent="0.25">
      <c r="A182" s="26">
        <v>240406001</v>
      </c>
      <c r="B182" s="27">
        <v>13</v>
      </c>
      <c r="C182" s="30" t="s">
        <v>89</v>
      </c>
      <c r="D182" s="122">
        <v>30000000000</v>
      </c>
      <c r="E182" s="122">
        <v>19549065863</v>
      </c>
      <c r="F182" s="122">
        <v>0</v>
      </c>
      <c r="G182" s="124">
        <v>0</v>
      </c>
      <c r="H182" s="125">
        <v>0</v>
      </c>
    </row>
    <row r="183" spans="1:8" ht="45" customHeight="1" x14ac:dyDescent="0.25">
      <c r="A183" s="26">
        <v>240406001</v>
      </c>
      <c r="B183" s="27">
        <v>20</v>
      </c>
      <c r="C183" s="30" t="s">
        <v>89</v>
      </c>
      <c r="D183" s="122">
        <v>68102442679</v>
      </c>
      <c r="E183" s="122">
        <v>59210665161</v>
      </c>
      <c r="F183" s="122">
        <v>31393216889</v>
      </c>
      <c r="G183" s="124">
        <v>4798698705</v>
      </c>
      <c r="H183" s="125">
        <v>4798698705</v>
      </c>
    </row>
    <row r="184" spans="1:8" ht="15.75" x14ac:dyDescent="0.25">
      <c r="A184" s="26">
        <v>2405</v>
      </c>
      <c r="B184" s="27"/>
      <c r="C184" s="30" t="s">
        <v>187</v>
      </c>
      <c r="D184" s="122">
        <f>+D185</f>
        <v>3500000000</v>
      </c>
      <c r="E184" s="122">
        <f>+E185</f>
        <v>2314052246</v>
      </c>
      <c r="F184" s="122">
        <f>+F185</f>
        <v>1213386713</v>
      </c>
      <c r="G184" s="122">
        <f>+G185</f>
        <v>301642842</v>
      </c>
      <c r="H184" s="123">
        <f>+H185</f>
        <v>301642842</v>
      </c>
    </row>
    <row r="185" spans="1:8" ht="16.5" customHeight="1" thickBot="1" x14ac:dyDescent="0.3">
      <c r="A185" s="32">
        <v>24050600</v>
      </c>
      <c r="B185" s="33"/>
      <c r="C185" s="73" t="s">
        <v>78</v>
      </c>
      <c r="D185" s="127">
        <f>+D196</f>
        <v>3500000000</v>
      </c>
      <c r="E185" s="127">
        <f>+E196</f>
        <v>2314052246</v>
      </c>
      <c r="F185" s="127">
        <f>+F196</f>
        <v>1213386713</v>
      </c>
      <c r="G185" s="127">
        <f>+G196</f>
        <v>301642842</v>
      </c>
      <c r="H185" s="128">
        <f>+H196</f>
        <v>301642842</v>
      </c>
    </row>
    <row r="186" spans="1:8" ht="6" customHeight="1" thickBot="1" x14ac:dyDescent="0.3">
      <c r="A186" s="149"/>
      <c r="B186" s="149"/>
      <c r="C186" s="150"/>
      <c r="D186" s="151"/>
      <c r="E186" s="151"/>
      <c r="F186" s="151"/>
      <c r="G186" s="151"/>
      <c r="H186" s="151"/>
    </row>
    <row r="187" spans="1:8" x14ac:dyDescent="0.25">
      <c r="A187" s="416" t="s">
        <v>1</v>
      </c>
      <c r="B187" s="417"/>
      <c r="C187" s="417"/>
      <c r="D187" s="417"/>
      <c r="E187" s="417"/>
      <c r="F187" s="417"/>
      <c r="G187" s="417"/>
      <c r="H187" s="418"/>
    </row>
    <row r="188" spans="1:8" ht="12" customHeight="1" x14ac:dyDescent="0.25">
      <c r="A188" s="419" t="s">
        <v>115</v>
      </c>
      <c r="B188" s="420"/>
      <c r="C188" s="420"/>
      <c r="D188" s="420"/>
      <c r="E188" s="420"/>
      <c r="F188" s="420"/>
      <c r="G188" s="420"/>
      <c r="H188" s="421"/>
    </row>
    <row r="189" spans="1:8" ht="1.5" hidden="1" customHeight="1" x14ac:dyDescent="0.25">
      <c r="A189" s="2"/>
      <c r="H189" s="5"/>
    </row>
    <row r="190" spans="1:8" ht="12" customHeight="1" x14ac:dyDescent="0.25">
      <c r="A190" s="6" t="s">
        <v>0</v>
      </c>
      <c r="H190" s="5"/>
    </row>
    <row r="191" spans="1:8" ht="2.25" hidden="1" customHeight="1" x14ac:dyDescent="0.25">
      <c r="A191" s="2"/>
      <c r="H191" s="7"/>
    </row>
    <row r="192" spans="1:8" ht="15.75" customHeight="1" thickBot="1" x14ac:dyDescent="0.3">
      <c r="A192" s="2" t="s">
        <v>116</v>
      </c>
      <c r="C192" s="57" t="s">
        <v>4</v>
      </c>
      <c r="E192" s="3" t="str">
        <f>E128</f>
        <v>MES:</v>
      </c>
      <c r="F192" s="3" t="str">
        <f>F7</f>
        <v>MARZO</v>
      </c>
      <c r="G192" s="3" t="str">
        <f>G167</f>
        <v xml:space="preserve">                                VIGENCIA FISCAL:      2017</v>
      </c>
      <c r="H192" s="5"/>
    </row>
    <row r="193" spans="1:8" ht="3" hidden="1" customHeight="1" x14ac:dyDescent="0.25">
      <c r="A193" s="2"/>
      <c r="H193" s="5"/>
    </row>
    <row r="194" spans="1:8" ht="15" customHeight="1" thickBot="1" x14ac:dyDescent="0.3">
      <c r="A194" s="132"/>
      <c r="B194" s="133"/>
      <c r="C194" s="134"/>
      <c r="D194" s="135"/>
      <c r="E194" s="135"/>
      <c r="F194" s="135"/>
      <c r="G194" s="135"/>
      <c r="H194" s="136"/>
    </row>
    <row r="195" spans="1:8" ht="27.75" customHeight="1" thickBot="1" x14ac:dyDescent="0.3">
      <c r="A195" s="10" t="s">
        <v>119</v>
      </c>
      <c r="B195" s="43"/>
      <c r="C195" s="44" t="s">
        <v>120</v>
      </c>
      <c r="D195" s="45" t="s">
        <v>121</v>
      </c>
      <c r="E195" s="45" t="s">
        <v>122</v>
      </c>
      <c r="F195" s="45" t="s">
        <v>123</v>
      </c>
      <c r="G195" s="45" t="s">
        <v>124</v>
      </c>
      <c r="H195" s="47" t="s">
        <v>125</v>
      </c>
    </row>
    <row r="196" spans="1:8" ht="37.5" customHeight="1" x14ac:dyDescent="0.25">
      <c r="A196" s="26">
        <v>240506001</v>
      </c>
      <c r="B196" s="27">
        <v>20</v>
      </c>
      <c r="C196" s="78" t="s">
        <v>91</v>
      </c>
      <c r="D196" s="122">
        <v>3500000000</v>
      </c>
      <c r="E196" s="122">
        <v>2314052246</v>
      </c>
      <c r="F196" s="122">
        <v>1213386713</v>
      </c>
      <c r="G196" s="122">
        <v>301642842</v>
      </c>
      <c r="H196" s="123">
        <v>301642842</v>
      </c>
    </row>
    <row r="197" spans="1:8" ht="29.25" customHeight="1" x14ac:dyDescent="0.25">
      <c r="A197" s="26">
        <v>2499</v>
      </c>
      <c r="B197" s="27"/>
      <c r="C197" s="30" t="s">
        <v>188</v>
      </c>
      <c r="D197" s="122">
        <f>+D198</f>
        <v>52743745324</v>
      </c>
      <c r="E197" s="122">
        <f>+E198</f>
        <v>33400480762.57</v>
      </c>
      <c r="F197" s="122">
        <f>+F198</f>
        <v>27828266433.57</v>
      </c>
      <c r="G197" s="122">
        <f>+G198</f>
        <v>3797478677.1799998</v>
      </c>
      <c r="H197" s="123">
        <f>+H198</f>
        <v>3787255538.1799998</v>
      </c>
    </row>
    <row r="198" spans="1:8" ht="16.5" customHeight="1" x14ac:dyDescent="0.25">
      <c r="A198" s="26">
        <v>24990600</v>
      </c>
      <c r="B198" s="27"/>
      <c r="C198" s="30" t="s">
        <v>78</v>
      </c>
      <c r="D198" s="122">
        <f>SUM(D199:D205)</f>
        <v>52743745324</v>
      </c>
      <c r="E198" s="122">
        <f>SUM(E199:E205)</f>
        <v>33400480762.57</v>
      </c>
      <c r="F198" s="122">
        <f>SUM(F199:F205)</f>
        <v>27828266433.57</v>
      </c>
      <c r="G198" s="122">
        <f>SUM(G199:G205)</f>
        <v>3797478677.1799998</v>
      </c>
      <c r="H198" s="123">
        <f>SUM(H199:H205)</f>
        <v>3787255538.1799998</v>
      </c>
    </row>
    <row r="199" spans="1:8" ht="45" customHeight="1" x14ac:dyDescent="0.25">
      <c r="A199" s="26">
        <v>249906001</v>
      </c>
      <c r="B199" s="27">
        <v>10</v>
      </c>
      <c r="C199" s="30" t="s">
        <v>95</v>
      </c>
      <c r="D199" s="122">
        <v>3796516572</v>
      </c>
      <c r="E199" s="122">
        <v>254000000</v>
      </c>
      <c r="F199" s="122">
        <v>200000000</v>
      </c>
      <c r="G199" s="122">
        <v>0</v>
      </c>
      <c r="H199" s="123">
        <v>0</v>
      </c>
    </row>
    <row r="200" spans="1:8" ht="45" customHeight="1" x14ac:dyDescent="0.25">
      <c r="A200" s="26">
        <v>249906001</v>
      </c>
      <c r="B200" s="27">
        <v>13</v>
      </c>
      <c r="C200" s="30" t="s">
        <v>95</v>
      </c>
      <c r="D200" s="122">
        <v>5000000000</v>
      </c>
      <c r="E200" s="122">
        <v>0</v>
      </c>
      <c r="F200" s="122">
        <v>0</v>
      </c>
      <c r="G200" s="122">
        <v>0</v>
      </c>
      <c r="H200" s="123">
        <v>0</v>
      </c>
    </row>
    <row r="201" spans="1:8" ht="43.5" customHeight="1" x14ac:dyDescent="0.25">
      <c r="A201" s="26">
        <v>249906001</v>
      </c>
      <c r="B201" s="27">
        <v>20</v>
      </c>
      <c r="C201" s="30" t="s">
        <v>95</v>
      </c>
      <c r="D201" s="122">
        <v>15789524800</v>
      </c>
      <c r="E201" s="122">
        <v>12524682043</v>
      </c>
      <c r="F201" s="122">
        <v>11419082043</v>
      </c>
      <c r="G201" s="122">
        <v>530059422</v>
      </c>
      <c r="H201" s="123">
        <v>530059422</v>
      </c>
    </row>
    <row r="202" spans="1:8" ht="57" customHeight="1" x14ac:dyDescent="0.25">
      <c r="A202" s="26">
        <v>249906002</v>
      </c>
      <c r="B202" s="27">
        <v>20</v>
      </c>
      <c r="C202" s="30" t="s">
        <v>189</v>
      </c>
      <c r="D202" s="122">
        <v>58000000</v>
      </c>
      <c r="E202" s="122">
        <v>26041167</v>
      </c>
      <c r="F202" s="122">
        <v>0</v>
      </c>
      <c r="G202" s="122">
        <v>0</v>
      </c>
      <c r="H202" s="123">
        <v>0</v>
      </c>
    </row>
    <row r="203" spans="1:8" ht="59.25" customHeight="1" x14ac:dyDescent="0.25">
      <c r="A203" s="26">
        <v>249906002</v>
      </c>
      <c r="B203" s="27">
        <v>21</v>
      </c>
      <c r="C203" s="30" t="s">
        <v>189</v>
      </c>
      <c r="D203" s="122">
        <v>192000000</v>
      </c>
      <c r="E203" s="122">
        <v>0</v>
      </c>
      <c r="F203" s="122">
        <v>0</v>
      </c>
      <c r="G203" s="122">
        <v>0</v>
      </c>
      <c r="H203" s="123">
        <v>0</v>
      </c>
    </row>
    <row r="204" spans="1:8" ht="76.5" customHeight="1" x14ac:dyDescent="0.25">
      <c r="A204" s="26">
        <v>249906003</v>
      </c>
      <c r="B204" s="27">
        <v>20</v>
      </c>
      <c r="C204" s="30" t="s">
        <v>93</v>
      </c>
      <c r="D204" s="122">
        <v>4000000000</v>
      </c>
      <c r="E204" s="122">
        <v>2500260377.5700002</v>
      </c>
      <c r="F204" s="122">
        <v>1011141577.5700001</v>
      </c>
      <c r="G204" s="122">
        <v>587116586.17999995</v>
      </c>
      <c r="H204" s="123">
        <v>587116586.17999995</v>
      </c>
    </row>
    <row r="205" spans="1:8" ht="60.75" customHeight="1" thickBot="1" x14ac:dyDescent="0.3">
      <c r="A205" s="26">
        <v>249906004</v>
      </c>
      <c r="B205" s="27">
        <v>20</v>
      </c>
      <c r="C205" s="30" t="s">
        <v>190</v>
      </c>
      <c r="D205" s="122">
        <v>23907703952</v>
      </c>
      <c r="E205" s="122">
        <v>18095497175</v>
      </c>
      <c r="F205" s="122">
        <v>15198042813</v>
      </c>
      <c r="G205" s="122">
        <v>2680302669</v>
      </c>
      <c r="H205" s="123">
        <v>2670079530</v>
      </c>
    </row>
    <row r="206" spans="1:8" ht="15" customHeight="1" thickBot="1" x14ac:dyDescent="0.3">
      <c r="A206" s="422" t="s">
        <v>191</v>
      </c>
      <c r="B206" s="423"/>
      <c r="C206" s="424"/>
      <c r="D206" s="152">
        <f>+D143+D139+D11</f>
        <v>2639412084869</v>
      </c>
      <c r="E206" s="152">
        <f>+E143+E139+E11</f>
        <v>1933090342586.4202</v>
      </c>
      <c r="F206" s="152">
        <f>+F143+F139+F11</f>
        <v>1484838308699.8301</v>
      </c>
      <c r="G206" s="152">
        <f>+G143+G139+G11</f>
        <v>766345850904.58997</v>
      </c>
      <c r="H206" s="89">
        <f>+H143+H139+H11</f>
        <v>381551343309.58997</v>
      </c>
    </row>
    <row r="207" spans="1:8" ht="16.5" customHeight="1" x14ac:dyDescent="0.25">
      <c r="A207" s="153"/>
      <c r="B207" s="113"/>
      <c r="C207" s="114"/>
      <c r="D207" s="115"/>
      <c r="E207" s="115"/>
      <c r="F207" s="154"/>
      <c r="G207" s="154"/>
      <c r="H207" s="116"/>
    </row>
    <row r="208" spans="1:8" ht="16.5" customHeight="1" x14ac:dyDescent="0.25">
      <c r="A208" s="2"/>
      <c r="F208" s="151"/>
      <c r="G208" s="151"/>
      <c r="H208" s="5"/>
    </row>
    <row r="209" spans="1:8" ht="7.5" customHeight="1" x14ac:dyDescent="0.25">
      <c r="A209" s="2"/>
      <c r="F209" s="151"/>
      <c r="G209" s="151"/>
      <c r="H209" s="5"/>
    </row>
    <row r="210" spans="1:8" ht="16.5" hidden="1" customHeight="1" x14ac:dyDescent="0.25">
      <c r="A210" s="2"/>
      <c r="F210" s="151"/>
      <c r="G210" s="151"/>
      <c r="H210" s="5"/>
    </row>
    <row r="211" spans="1:8" ht="16.5" hidden="1" customHeight="1" x14ac:dyDescent="0.25">
      <c r="A211" s="2"/>
      <c r="F211" s="151"/>
      <c r="G211" s="151"/>
      <c r="H211" s="5"/>
    </row>
    <row r="212" spans="1:8" ht="16.5" customHeight="1" x14ac:dyDescent="0.25">
      <c r="A212" s="2"/>
      <c r="F212" s="151"/>
      <c r="G212" s="151"/>
      <c r="H212" s="5"/>
    </row>
    <row r="213" spans="1:8" ht="5.25" customHeight="1" x14ac:dyDescent="0.25">
      <c r="A213" s="2"/>
      <c r="C213" s="57" t="s">
        <v>192</v>
      </c>
      <c r="D213" s="155"/>
      <c r="E213" s="1"/>
      <c r="F213" s="151" t="s">
        <v>193</v>
      </c>
      <c r="G213" s="151"/>
      <c r="H213" s="5"/>
    </row>
    <row r="214" spans="1:8" x14ac:dyDescent="0.25">
      <c r="A214" s="6"/>
      <c r="C214" s="156" t="s">
        <v>194</v>
      </c>
      <c r="D214" s="1"/>
      <c r="E214" s="155"/>
      <c r="F214" s="102" t="s">
        <v>195</v>
      </c>
      <c r="H214" s="5"/>
    </row>
    <row r="215" spans="1:8" x14ac:dyDescent="0.25">
      <c r="A215" s="6"/>
      <c r="C215" s="156" t="s">
        <v>196</v>
      </c>
      <c r="D215" s="155"/>
      <c r="E215" s="1"/>
      <c r="F215" s="102" t="s">
        <v>197</v>
      </c>
      <c r="H215" s="157"/>
    </row>
    <row r="216" spans="1:8" x14ac:dyDescent="0.25">
      <c r="A216" s="6"/>
      <c r="C216" s="156"/>
      <c r="D216" s="1"/>
      <c r="E216" s="1"/>
      <c r="F216" s="102"/>
      <c r="H216" s="157"/>
    </row>
    <row r="217" spans="1:8" ht="16.5" hidden="1" customHeight="1" x14ac:dyDescent="0.25">
      <c r="A217" s="2"/>
      <c r="D217" s="102"/>
      <c r="H217" s="5"/>
    </row>
    <row r="218" spans="1:8" ht="16.5" hidden="1" customHeight="1" x14ac:dyDescent="0.25">
      <c r="A218" s="2"/>
      <c r="D218" s="102"/>
      <c r="E218" s="1"/>
      <c r="H218" s="5"/>
    </row>
    <row r="219" spans="1:8" ht="16.5" customHeight="1" x14ac:dyDescent="0.25">
      <c r="A219" s="2"/>
      <c r="D219" s="102"/>
      <c r="E219" s="1"/>
      <c r="H219" s="5"/>
    </row>
    <row r="220" spans="1:8" x14ac:dyDescent="0.25">
      <c r="A220" s="2"/>
      <c r="D220" s="102"/>
      <c r="E220" s="1"/>
      <c r="H220" s="5"/>
    </row>
    <row r="221" spans="1:8" ht="2.25" customHeight="1" x14ac:dyDescent="0.25">
      <c r="A221" s="2"/>
      <c r="D221" s="102"/>
      <c r="E221" s="1"/>
      <c r="H221" s="5"/>
    </row>
    <row r="222" spans="1:8" x14ac:dyDescent="0.25">
      <c r="A222" s="2"/>
      <c r="C222" s="158" t="s">
        <v>193</v>
      </c>
      <c r="D222" s="102" t="s">
        <v>193</v>
      </c>
      <c r="E222" s="1"/>
      <c r="F222" s="102" t="s">
        <v>193</v>
      </c>
      <c r="H222" s="5"/>
    </row>
    <row r="223" spans="1:8" ht="12.75" customHeight="1" x14ac:dyDescent="0.25">
      <c r="A223" s="2"/>
      <c r="C223" s="156" t="s">
        <v>198</v>
      </c>
      <c r="D223" s="102" t="s">
        <v>199</v>
      </c>
      <c r="E223" s="1"/>
      <c r="F223" s="102" t="s">
        <v>110</v>
      </c>
      <c r="H223" s="5"/>
    </row>
    <row r="224" spans="1:8" ht="17.25" customHeight="1" thickBot="1" x14ac:dyDescent="0.3">
      <c r="A224" s="103"/>
      <c r="B224" s="62"/>
      <c r="C224" s="159" t="s">
        <v>200</v>
      </c>
      <c r="D224" s="160" t="s">
        <v>201</v>
      </c>
      <c r="E224" s="62"/>
      <c r="F224" s="160" t="s">
        <v>202</v>
      </c>
      <c r="G224" s="63"/>
      <c r="H224" s="65"/>
    </row>
    <row r="225" spans="1:8" ht="0.75" hidden="1" customHeight="1" x14ac:dyDescent="0.25">
      <c r="A225" s="2"/>
      <c r="C225" s="150"/>
      <c r="D225" s="161"/>
      <c r="E225" s="149"/>
      <c r="F225" s="151"/>
      <c r="G225" s="151"/>
      <c r="H225" s="5"/>
    </row>
    <row r="226" spans="1:8" ht="0.75" customHeight="1" thickBot="1" x14ac:dyDescent="0.3">
      <c r="A226" s="103"/>
      <c r="B226" s="62"/>
      <c r="C226" s="162"/>
      <c r="D226" s="163"/>
      <c r="E226" s="164"/>
      <c r="F226" s="165"/>
      <c r="G226" s="165"/>
      <c r="H226" s="65"/>
    </row>
    <row r="227" spans="1:8" x14ac:dyDescent="0.25">
      <c r="A227" s="2"/>
      <c r="C227" s="150"/>
      <c r="D227" s="161"/>
      <c r="E227" s="149"/>
      <c r="F227" s="151"/>
      <c r="G227" s="151"/>
    </row>
    <row r="230" spans="1:8" x14ac:dyDescent="0.25">
      <c r="E230" s="166"/>
    </row>
  </sheetData>
  <mergeCells count="36">
    <mergeCell ref="A123:H123"/>
    <mergeCell ref="A124:H124"/>
    <mergeCell ref="A162:H162"/>
    <mergeCell ref="A163:H163"/>
    <mergeCell ref="A2:H2"/>
    <mergeCell ref="A3:H3"/>
    <mergeCell ref="A49:H49"/>
    <mergeCell ref="A50:H50"/>
    <mergeCell ref="A83:H83"/>
    <mergeCell ref="A84:H84"/>
    <mergeCell ref="FE163:FL163"/>
    <mergeCell ref="FM163:FT163"/>
    <mergeCell ref="FU163:GB163"/>
    <mergeCell ref="GC163:GJ163"/>
    <mergeCell ref="CS163:CZ163"/>
    <mergeCell ref="DA163:DH163"/>
    <mergeCell ref="DI163:DP163"/>
    <mergeCell ref="DQ163:DX163"/>
    <mergeCell ref="DY163:EF163"/>
    <mergeCell ref="EG163:EN163"/>
    <mergeCell ref="A187:H187"/>
    <mergeCell ref="A188:H188"/>
    <mergeCell ref="A206:C206"/>
    <mergeCell ref="EO163:EV163"/>
    <mergeCell ref="EW163:FD163"/>
    <mergeCell ref="AW163:BD163"/>
    <mergeCell ref="BE163:BL163"/>
    <mergeCell ref="BM163:BT163"/>
    <mergeCell ref="BU163:CB163"/>
    <mergeCell ref="CC163:CJ163"/>
    <mergeCell ref="CK163:CR163"/>
    <mergeCell ref="I163:P163"/>
    <mergeCell ref="Q163:X163"/>
    <mergeCell ref="Y163:AF163"/>
    <mergeCell ref="AG163:AN163"/>
    <mergeCell ref="AO163:AV163"/>
  </mergeCells>
  <printOptions horizontalCentered="1" verticalCentered="1"/>
  <pageMargins left="0.31496062992125984" right="0.31496062992125984" top="0" bottom="0" header="0.31496062992125984" footer="0.31496062992125984"/>
  <pageSetup scale="58" orientation="landscape" r:id="rId1"/>
  <rowBreaks count="5" manualBreakCount="5">
    <brk id="47" max="7" man="1"/>
    <brk id="81" max="7" man="1"/>
    <brk id="121" max="7" man="1"/>
    <brk id="160" max="7" man="1"/>
    <brk id="18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230"/>
  <sheetViews>
    <sheetView zoomScaleNormal="100" workbookViewId="0">
      <selection activeCell="A162" sqref="A162:H162"/>
    </sheetView>
  </sheetViews>
  <sheetFormatPr baseColWidth="10" defaultRowHeight="15" x14ac:dyDescent="0.25"/>
  <cols>
    <col min="1" max="1" width="15.42578125" style="1" customWidth="1"/>
    <col min="2" max="2" width="3.85546875" style="1" customWidth="1"/>
    <col min="3" max="3" width="49.85546875" style="57" customWidth="1"/>
    <col min="4" max="4" width="22.5703125" style="3" customWidth="1"/>
    <col min="5" max="5" width="23" style="3" customWidth="1"/>
    <col min="6" max="6" width="22.85546875" style="3" customWidth="1"/>
    <col min="7" max="7" width="23.42578125" style="3" customWidth="1"/>
    <col min="8" max="8" width="22" style="3" customWidth="1"/>
    <col min="9" max="256" width="11.42578125" style="1"/>
    <col min="257" max="257" width="15.42578125" style="1" customWidth="1"/>
    <col min="258" max="258" width="3.85546875" style="1" customWidth="1"/>
    <col min="259" max="259" width="49.85546875" style="1" customWidth="1"/>
    <col min="260" max="260" width="22.5703125" style="1" customWidth="1"/>
    <col min="261" max="261" width="23" style="1" customWidth="1"/>
    <col min="262" max="262" width="22.85546875" style="1" customWidth="1"/>
    <col min="263" max="263" width="23.42578125" style="1" customWidth="1"/>
    <col min="264" max="264" width="22" style="1" customWidth="1"/>
    <col min="265" max="512" width="11.42578125" style="1"/>
    <col min="513" max="513" width="15.42578125" style="1" customWidth="1"/>
    <col min="514" max="514" width="3.85546875" style="1" customWidth="1"/>
    <col min="515" max="515" width="49.85546875" style="1" customWidth="1"/>
    <col min="516" max="516" width="22.5703125" style="1" customWidth="1"/>
    <col min="517" max="517" width="23" style="1" customWidth="1"/>
    <col min="518" max="518" width="22.85546875" style="1" customWidth="1"/>
    <col min="519" max="519" width="23.42578125" style="1" customWidth="1"/>
    <col min="520" max="520" width="22" style="1" customWidth="1"/>
    <col min="521" max="768" width="11.42578125" style="1"/>
    <col min="769" max="769" width="15.42578125" style="1" customWidth="1"/>
    <col min="770" max="770" width="3.85546875" style="1" customWidth="1"/>
    <col min="771" max="771" width="49.85546875" style="1" customWidth="1"/>
    <col min="772" max="772" width="22.5703125" style="1" customWidth="1"/>
    <col min="773" max="773" width="23" style="1" customWidth="1"/>
    <col min="774" max="774" width="22.85546875" style="1" customWidth="1"/>
    <col min="775" max="775" width="23.42578125" style="1" customWidth="1"/>
    <col min="776" max="776" width="22" style="1" customWidth="1"/>
    <col min="777" max="1024" width="11.42578125" style="1"/>
    <col min="1025" max="1025" width="15.42578125" style="1" customWidth="1"/>
    <col min="1026" max="1026" width="3.85546875" style="1" customWidth="1"/>
    <col min="1027" max="1027" width="49.85546875" style="1" customWidth="1"/>
    <col min="1028" max="1028" width="22.5703125" style="1" customWidth="1"/>
    <col min="1029" max="1029" width="23" style="1" customWidth="1"/>
    <col min="1030" max="1030" width="22.85546875" style="1" customWidth="1"/>
    <col min="1031" max="1031" width="23.42578125" style="1" customWidth="1"/>
    <col min="1032" max="1032" width="22" style="1" customWidth="1"/>
    <col min="1033" max="1280" width="11.42578125" style="1"/>
    <col min="1281" max="1281" width="15.42578125" style="1" customWidth="1"/>
    <col min="1282" max="1282" width="3.85546875" style="1" customWidth="1"/>
    <col min="1283" max="1283" width="49.85546875" style="1" customWidth="1"/>
    <col min="1284" max="1284" width="22.5703125" style="1" customWidth="1"/>
    <col min="1285" max="1285" width="23" style="1" customWidth="1"/>
    <col min="1286" max="1286" width="22.85546875" style="1" customWidth="1"/>
    <col min="1287" max="1287" width="23.42578125" style="1" customWidth="1"/>
    <col min="1288" max="1288" width="22" style="1" customWidth="1"/>
    <col min="1289" max="1536" width="11.42578125" style="1"/>
    <col min="1537" max="1537" width="15.42578125" style="1" customWidth="1"/>
    <col min="1538" max="1538" width="3.85546875" style="1" customWidth="1"/>
    <col min="1539" max="1539" width="49.85546875" style="1" customWidth="1"/>
    <col min="1540" max="1540" width="22.5703125" style="1" customWidth="1"/>
    <col min="1541" max="1541" width="23" style="1" customWidth="1"/>
    <col min="1542" max="1542" width="22.85546875" style="1" customWidth="1"/>
    <col min="1543" max="1543" width="23.42578125" style="1" customWidth="1"/>
    <col min="1544" max="1544" width="22" style="1" customWidth="1"/>
    <col min="1545" max="1792" width="11.42578125" style="1"/>
    <col min="1793" max="1793" width="15.42578125" style="1" customWidth="1"/>
    <col min="1794" max="1794" width="3.85546875" style="1" customWidth="1"/>
    <col min="1795" max="1795" width="49.85546875" style="1" customWidth="1"/>
    <col min="1796" max="1796" width="22.5703125" style="1" customWidth="1"/>
    <col min="1797" max="1797" width="23" style="1" customWidth="1"/>
    <col min="1798" max="1798" width="22.85546875" style="1" customWidth="1"/>
    <col min="1799" max="1799" width="23.42578125" style="1" customWidth="1"/>
    <col min="1800" max="1800" width="22" style="1" customWidth="1"/>
    <col min="1801" max="2048" width="11.42578125" style="1"/>
    <col min="2049" max="2049" width="15.42578125" style="1" customWidth="1"/>
    <col min="2050" max="2050" width="3.85546875" style="1" customWidth="1"/>
    <col min="2051" max="2051" width="49.85546875" style="1" customWidth="1"/>
    <col min="2052" max="2052" width="22.5703125" style="1" customWidth="1"/>
    <col min="2053" max="2053" width="23" style="1" customWidth="1"/>
    <col min="2054" max="2054" width="22.85546875" style="1" customWidth="1"/>
    <col min="2055" max="2055" width="23.42578125" style="1" customWidth="1"/>
    <col min="2056" max="2056" width="22" style="1" customWidth="1"/>
    <col min="2057" max="2304" width="11.42578125" style="1"/>
    <col min="2305" max="2305" width="15.42578125" style="1" customWidth="1"/>
    <col min="2306" max="2306" width="3.85546875" style="1" customWidth="1"/>
    <col min="2307" max="2307" width="49.85546875" style="1" customWidth="1"/>
    <col min="2308" max="2308" width="22.5703125" style="1" customWidth="1"/>
    <col min="2309" max="2309" width="23" style="1" customWidth="1"/>
    <col min="2310" max="2310" width="22.85546875" style="1" customWidth="1"/>
    <col min="2311" max="2311" width="23.42578125" style="1" customWidth="1"/>
    <col min="2312" max="2312" width="22" style="1" customWidth="1"/>
    <col min="2313" max="2560" width="11.42578125" style="1"/>
    <col min="2561" max="2561" width="15.42578125" style="1" customWidth="1"/>
    <col min="2562" max="2562" width="3.85546875" style="1" customWidth="1"/>
    <col min="2563" max="2563" width="49.85546875" style="1" customWidth="1"/>
    <col min="2564" max="2564" width="22.5703125" style="1" customWidth="1"/>
    <col min="2565" max="2565" width="23" style="1" customWidth="1"/>
    <col min="2566" max="2566" width="22.85546875" style="1" customWidth="1"/>
    <col min="2567" max="2567" width="23.42578125" style="1" customWidth="1"/>
    <col min="2568" max="2568" width="22" style="1" customWidth="1"/>
    <col min="2569" max="2816" width="11.42578125" style="1"/>
    <col min="2817" max="2817" width="15.42578125" style="1" customWidth="1"/>
    <col min="2818" max="2818" width="3.85546875" style="1" customWidth="1"/>
    <col min="2819" max="2819" width="49.85546875" style="1" customWidth="1"/>
    <col min="2820" max="2820" width="22.5703125" style="1" customWidth="1"/>
    <col min="2821" max="2821" width="23" style="1" customWidth="1"/>
    <col min="2822" max="2822" width="22.85546875" style="1" customWidth="1"/>
    <col min="2823" max="2823" width="23.42578125" style="1" customWidth="1"/>
    <col min="2824" max="2824" width="22" style="1" customWidth="1"/>
    <col min="2825" max="3072" width="11.42578125" style="1"/>
    <col min="3073" max="3073" width="15.42578125" style="1" customWidth="1"/>
    <col min="3074" max="3074" width="3.85546875" style="1" customWidth="1"/>
    <col min="3075" max="3075" width="49.85546875" style="1" customWidth="1"/>
    <col min="3076" max="3076" width="22.5703125" style="1" customWidth="1"/>
    <col min="3077" max="3077" width="23" style="1" customWidth="1"/>
    <col min="3078" max="3078" width="22.85546875" style="1" customWidth="1"/>
    <col min="3079" max="3079" width="23.42578125" style="1" customWidth="1"/>
    <col min="3080" max="3080" width="22" style="1" customWidth="1"/>
    <col min="3081" max="3328" width="11.42578125" style="1"/>
    <col min="3329" max="3329" width="15.42578125" style="1" customWidth="1"/>
    <col min="3330" max="3330" width="3.85546875" style="1" customWidth="1"/>
    <col min="3331" max="3331" width="49.85546875" style="1" customWidth="1"/>
    <col min="3332" max="3332" width="22.5703125" style="1" customWidth="1"/>
    <col min="3333" max="3333" width="23" style="1" customWidth="1"/>
    <col min="3334" max="3334" width="22.85546875" style="1" customWidth="1"/>
    <col min="3335" max="3335" width="23.42578125" style="1" customWidth="1"/>
    <col min="3336" max="3336" width="22" style="1" customWidth="1"/>
    <col min="3337" max="3584" width="11.42578125" style="1"/>
    <col min="3585" max="3585" width="15.42578125" style="1" customWidth="1"/>
    <col min="3586" max="3586" width="3.85546875" style="1" customWidth="1"/>
    <col min="3587" max="3587" width="49.85546875" style="1" customWidth="1"/>
    <col min="3588" max="3588" width="22.5703125" style="1" customWidth="1"/>
    <col min="3589" max="3589" width="23" style="1" customWidth="1"/>
    <col min="3590" max="3590" width="22.85546875" style="1" customWidth="1"/>
    <col min="3591" max="3591" width="23.42578125" style="1" customWidth="1"/>
    <col min="3592" max="3592" width="22" style="1" customWidth="1"/>
    <col min="3593" max="3840" width="11.42578125" style="1"/>
    <col min="3841" max="3841" width="15.42578125" style="1" customWidth="1"/>
    <col min="3842" max="3842" width="3.85546875" style="1" customWidth="1"/>
    <col min="3843" max="3843" width="49.85546875" style="1" customWidth="1"/>
    <col min="3844" max="3844" width="22.5703125" style="1" customWidth="1"/>
    <col min="3845" max="3845" width="23" style="1" customWidth="1"/>
    <col min="3846" max="3846" width="22.85546875" style="1" customWidth="1"/>
    <col min="3847" max="3847" width="23.42578125" style="1" customWidth="1"/>
    <col min="3848" max="3848" width="22" style="1" customWidth="1"/>
    <col min="3849" max="4096" width="11.42578125" style="1"/>
    <col min="4097" max="4097" width="15.42578125" style="1" customWidth="1"/>
    <col min="4098" max="4098" width="3.85546875" style="1" customWidth="1"/>
    <col min="4099" max="4099" width="49.85546875" style="1" customWidth="1"/>
    <col min="4100" max="4100" width="22.5703125" style="1" customWidth="1"/>
    <col min="4101" max="4101" width="23" style="1" customWidth="1"/>
    <col min="4102" max="4102" width="22.85546875" style="1" customWidth="1"/>
    <col min="4103" max="4103" width="23.42578125" style="1" customWidth="1"/>
    <col min="4104" max="4104" width="22" style="1" customWidth="1"/>
    <col min="4105" max="4352" width="11.42578125" style="1"/>
    <col min="4353" max="4353" width="15.42578125" style="1" customWidth="1"/>
    <col min="4354" max="4354" width="3.85546875" style="1" customWidth="1"/>
    <col min="4355" max="4355" width="49.85546875" style="1" customWidth="1"/>
    <col min="4356" max="4356" width="22.5703125" style="1" customWidth="1"/>
    <col min="4357" max="4357" width="23" style="1" customWidth="1"/>
    <col min="4358" max="4358" width="22.85546875" style="1" customWidth="1"/>
    <col min="4359" max="4359" width="23.42578125" style="1" customWidth="1"/>
    <col min="4360" max="4360" width="22" style="1" customWidth="1"/>
    <col min="4361" max="4608" width="11.42578125" style="1"/>
    <col min="4609" max="4609" width="15.42578125" style="1" customWidth="1"/>
    <col min="4610" max="4610" width="3.85546875" style="1" customWidth="1"/>
    <col min="4611" max="4611" width="49.85546875" style="1" customWidth="1"/>
    <col min="4612" max="4612" width="22.5703125" style="1" customWidth="1"/>
    <col min="4613" max="4613" width="23" style="1" customWidth="1"/>
    <col min="4614" max="4614" width="22.85546875" style="1" customWidth="1"/>
    <col min="4615" max="4615" width="23.42578125" style="1" customWidth="1"/>
    <col min="4616" max="4616" width="22" style="1" customWidth="1"/>
    <col min="4617" max="4864" width="11.42578125" style="1"/>
    <col min="4865" max="4865" width="15.42578125" style="1" customWidth="1"/>
    <col min="4866" max="4866" width="3.85546875" style="1" customWidth="1"/>
    <col min="4867" max="4867" width="49.85546875" style="1" customWidth="1"/>
    <col min="4868" max="4868" width="22.5703125" style="1" customWidth="1"/>
    <col min="4869" max="4869" width="23" style="1" customWidth="1"/>
    <col min="4870" max="4870" width="22.85546875" style="1" customWidth="1"/>
    <col min="4871" max="4871" width="23.42578125" style="1" customWidth="1"/>
    <col min="4872" max="4872" width="22" style="1" customWidth="1"/>
    <col min="4873" max="5120" width="11.42578125" style="1"/>
    <col min="5121" max="5121" width="15.42578125" style="1" customWidth="1"/>
    <col min="5122" max="5122" width="3.85546875" style="1" customWidth="1"/>
    <col min="5123" max="5123" width="49.85546875" style="1" customWidth="1"/>
    <col min="5124" max="5124" width="22.5703125" style="1" customWidth="1"/>
    <col min="5125" max="5125" width="23" style="1" customWidth="1"/>
    <col min="5126" max="5126" width="22.85546875" style="1" customWidth="1"/>
    <col min="5127" max="5127" width="23.42578125" style="1" customWidth="1"/>
    <col min="5128" max="5128" width="22" style="1" customWidth="1"/>
    <col min="5129" max="5376" width="11.42578125" style="1"/>
    <col min="5377" max="5377" width="15.42578125" style="1" customWidth="1"/>
    <col min="5378" max="5378" width="3.85546875" style="1" customWidth="1"/>
    <col min="5379" max="5379" width="49.85546875" style="1" customWidth="1"/>
    <col min="5380" max="5380" width="22.5703125" style="1" customWidth="1"/>
    <col min="5381" max="5381" width="23" style="1" customWidth="1"/>
    <col min="5382" max="5382" width="22.85546875" style="1" customWidth="1"/>
    <col min="5383" max="5383" width="23.42578125" style="1" customWidth="1"/>
    <col min="5384" max="5384" width="22" style="1" customWidth="1"/>
    <col min="5385" max="5632" width="11.42578125" style="1"/>
    <col min="5633" max="5633" width="15.42578125" style="1" customWidth="1"/>
    <col min="5634" max="5634" width="3.85546875" style="1" customWidth="1"/>
    <col min="5635" max="5635" width="49.85546875" style="1" customWidth="1"/>
    <col min="5636" max="5636" width="22.5703125" style="1" customWidth="1"/>
    <col min="5637" max="5637" width="23" style="1" customWidth="1"/>
    <col min="5638" max="5638" width="22.85546875" style="1" customWidth="1"/>
    <col min="5639" max="5639" width="23.42578125" style="1" customWidth="1"/>
    <col min="5640" max="5640" width="22" style="1" customWidth="1"/>
    <col min="5641" max="5888" width="11.42578125" style="1"/>
    <col min="5889" max="5889" width="15.42578125" style="1" customWidth="1"/>
    <col min="5890" max="5890" width="3.85546875" style="1" customWidth="1"/>
    <col min="5891" max="5891" width="49.85546875" style="1" customWidth="1"/>
    <col min="5892" max="5892" width="22.5703125" style="1" customWidth="1"/>
    <col min="5893" max="5893" width="23" style="1" customWidth="1"/>
    <col min="5894" max="5894" width="22.85546875" style="1" customWidth="1"/>
    <col min="5895" max="5895" width="23.42578125" style="1" customWidth="1"/>
    <col min="5896" max="5896" width="22" style="1" customWidth="1"/>
    <col min="5897" max="6144" width="11.42578125" style="1"/>
    <col min="6145" max="6145" width="15.42578125" style="1" customWidth="1"/>
    <col min="6146" max="6146" width="3.85546875" style="1" customWidth="1"/>
    <col min="6147" max="6147" width="49.85546875" style="1" customWidth="1"/>
    <col min="6148" max="6148" width="22.5703125" style="1" customWidth="1"/>
    <col min="6149" max="6149" width="23" style="1" customWidth="1"/>
    <col min="6150" max="6150" width="22.85546875" style="1" customWidth="1"/>
    <col min="6151" max="6151" width="23.42578125" style="1" customWidth="1"/>
    <col min="6152" max="6152" width="22" style="1" customWidth="1"/>
    <col min="6153" max="6400" width="11.42578125" style="1"/>
    <col min="6401" max="6401" width="15.42578125" style="1" customWidth="1"/>
    <col min="6402" max="6402" width="3.85546875" style="1" customWidth="1"/>
    <col min="6403" max="6403" width="49.85546875" style="1" customWidth="1"/>
    <col min="6404" max="6404" width="22.5703125" style="1" customWidth="1"/>
    <col min="6405" max="6405" width="23" style="1" customWidth="1"/>
    <col min="6406" max="6406" width="22.85546875" style="1" customWidth="1"/>
    <col min="6407" max="6407" width="23.42578125" style="1" customWidth="1"/>
    <col min="6408" max="6408" width="22" style="1" customWidth="1"/>
    <col min="6409" max="6656" width="11.42578125" style="1"/>
    <col min="6657" max="6657" width="15.42578125" style="1" customWidth="1"/>
    <col min="6658" max="6658" width="3.85546875" style="1" customWidth="1"/>
    <col min="6659" max="6659" width="49.85546875" style="1" customWidth="1"/>
    <col min="6660" max="6660" width="22.5703125" style="1" customWidth="1"/>
    <col min="6661" max="6661" width="23" style="1" customWidth="1"/>
    <col min="6662" max="6662" width="22.85546875" style="1" customWidth="1"/>
    <col min="6663" max="6663" width="23.42578125" style="1" customWidth="1"/>
    <col min="6664" max="6664" width="22" style="1" customWidth="1"/>
    <col min="6665" max="6912" width="11.42578125" style="1"/>
    <col min="6913" max="6913" width="15.42578125" style="1" customWidth="1"/>
    <col min="6914" max="6914" width="3.85546875" style="1" customWidth="1"/>
    <col min="6915" max="6915" width="49.85546875" style="1" customWidth="1"/>
    <col min="6916" max="6916" width="22.5703125" style="1" customWidth="1"/>
    <col min="6917" max="6917" width="23" style="1" customWidth="1"/>
    <col min="6918" max="6918" width="22.85546875" style="1" customWidth="1"/>
    <col min="6919" max="6919" width="23.42578125" style="1" customWidth="1"/>
    <col min="6920" max="6920" width="22" style="1" customWidth="1"/>
    <col min="6921" max="7168" width="11.42578125" style="1"/>
    <col min="7169" max="7169" width="15.42578125" style="1" customWidth="1"/>
    <col min="7170" max="7170" width="3.85546875" style="1" customWidth="1"/>
    <col min="7171" max="7171" width="49.85546875" style="1" customWidth="1"/>
    <col min="7172" max="7172" width="22.5703125" style="1" customWidth="1"/>
    <col min="7173" max="7173" width="23" style="1" customWidth="1"/>
    <col min="7174" max="7174" width="22.85546875" style="1" customWidth="1"/>
    <col min="7175" max="7175" width="23.42578125" style="1" customWidth="1"/>
    <col min="7176" max="7176" width="22" style="1" customWidth="1"/>
    <col min="7177" max="7424" width="11.42578125" style="1"/>
    <col min="7425" max="7425" width="15.42578125" style="1" customWidth="1"/>
    <col min="7426" max="7426" width="3.85546875" style="1" customWidth="1"/>
    <col min="7427" max="7427" width="49.85546875" style="1" customWidth="1"/>
    <col min="7428" max="7428" width="22.5703125" style="1" customWidth="1"/>
    <col min="7429" max="7429" width="23" style="1" customWidth="1"/>
    <col min="7430" max="7430" width="22.85546875" style="1" customWidth="1"/>
    <col min="7431" max="7431" width="23.42578125" style="1" customWidth="1"/>
    <col min="7432" max="7432" width="22" style="1" customWidth="1"/>
    <col min="7433" max="7680" width="11.42578125" style="1"/>
    <col min="7681" max="7681" width="15.42578125" style="1" customWidth="1"/>
    <col min="7682" max="7682" width="3.85546875" style="1" customWidth="1"/>
    <col min="7683" max="7683" width="49.85546875" style="1" customWidth="1"/>
    <col min="7684" max="7684" width="22.5703125" style="1" customWidth="1"/>
    <col min="7685" max="7685" width="23" style="1" customWidth="1"/>
    <col min="7686" max="7686" width="22.85546875" style="1" customWidth="1"/>
    <col min="7687" max="7687" width="23.42578125" style="1" customWidth="1"/>
    <col min="7688" max="7688" width="22" style="1" customWidth="1"/>
    <col min="7689" max="7936" width="11.42578125" style="1"/>
    <col min="7937" max="7937" width="15.42578125" style="1" customWidth="1"/>
    <col min="7938" max="7938" width="3.85546875" style="1" customWidth="1"/>
    <col min="7939" max="7939" width="49.85546875" style="1" customWidth="1"/>
    <col min="7940" max="7940" width="22.5703125" style="1" customWidth="1"/>
    <col min="7941" max="7941" width="23" style="1" customWidth="1"/>
    <col min="7942" max="7942" width="22.85546875" style="1" customWidth="1"/>
    <col min="7943" max="7943" width="23.42578125" style="1" customWidth="1"/>
    <col min="7944" max="7944" width="22" style="1" customWidth="1"/>
    <col min="7945" max="8192" width="11.42578125" style="1"/>
    <col min="8193" max="8193" width="15.42578125" style="1" customWidth="1"/>
    <col min="8194" max="8194" width="3.85546875" style="1" customWidth="1"/>
    <col min="8195" max="8195" width="49.85546875" style="1" customWidth="1"/>
    <col min="8196" max="8196" width="22.5703125" style="1" customWidth="1"/>
    <col min="8197" max="8197" width="23" style="1" customWidth="1"/>
    <col min="8198" max="8198" width="22.85546875" style="1" customWidth="1"/>
    <col min="8199" max="8199" width="23.42578125" style="1" customWidth="1"/>
    <col min="8200" max="8200" width="22" style="1" customWidth="1"/>
    <col min="8201" max="8448" width="11.42578125" style="1"/>
    <col min="8449" max="8449" width="15.42578125" style="1" customWidth="1"/>
    <col min="8450" max="8450" width="3.85546875" style="1" customWidth="1"/>
    <col min="8451" max="8451" width="49.85546875" style="1" customWidth="1"/>
    <col min="8452" max="8452" width="22.5703125" style="1" customWidth="1"/>
    <col min="8453" max="8453" width="23" style="1" customWidth="1"/>
    <col min="8454" max="8454" width="22.85546875" style="1" customWidth="1"/>
    <col min="8455" max="8455" width="23.42578125" style="1" customWidth="1"/>
    <col min="8456" max="8456" width="22" style="1" customWidth="1"/>
    <col min="8457" max="8704" width="11.42578125" style="1"/>
    <col min="8705" max="8705" width="15.42578125" style="1" customWidth="1"/>
    <col min="8706" max="8706" width="3.85546875" style="1" customWidth="1"/>
    <col min="8707" max="8707" width="49.85546875" style="1" customWidth="1"/>
    <col min="8708" max="8708" width="22.5703125" style="1" customWidth="1"/>
    <col min="8709" max="8709" width="23" style="1" customWidth="1"/>
    <col min="8710" max="8710" width="22.85546875" style="1" customWidth="1"/>
    <col min="8711" max="8711" width="23.42578125" style="1" customWidth="1"/>
    <col min="8712" max="8712" width="22" style="1" customWidth="1"/>
    <col min="8713" max="8960" width="11.42578125" style="1"/>
    <col min="8961" max="8961" width="15.42578125" style="1" customWidth="1"/>
    <col min="8962" max="8962" width="3.85546875" style="1" customWidth="1"/>
    <col min="8963" max="8963" width="49.85546875" style="1" customWidth="1"/>
    <col min="8964" max="8964" width="22.5703125" style="1" customWidth="1"/>
    <col min="8965" max="8965" width="23" style="1" customWidth="1"/>
    <col min="8966" max="8966" width="22.85546875" style="1" customWidth="1"/>
    <col min="8967" max="8967" width="23.42578125" style="1" customWidth="1"/>
    <col min="8968" max="8968" width="22" style="1" customWidth="1"/>
    <col min="8969" max="9216" width="11.42578125" style="1"/>
    <col min="9217" max="9217" width="15.42578125" style="1" customWidth="1"/>
    <col min="9218" max="9218" width="3.85546875" style="1" customWidth="1"/>
    <col min="9219" max="9219" width="49.85546875" style="1" customWidth="1"/>
    <col min="9220" max="9220" width="22.5703125" style="1" customWidth="1"/>
    <col min="9221" max="9221" width="23" style="1" customWidth="1"/>
    <col min="9222" max="9222" width="22.85546875" style="1" customWidth="1"/>
    <col min="9223" max="9223" width="23.42578125" style="1" customWidth="1"/>
    <col min="9224" max="9224" width="22" style="1" customWidth="1"/>
    <col min="9225" max="9472" width="11.42578125" style="1"/>
    <col min="9473" max="9473" width="15.42578125" style="1" customWidth="1"/>
    <col min="9474" max="9474" width="3.85546875" style="1" customWidth="1"/>
    <col min="9475" max="9475" width="49.85546875" style="1" customWidth="1"/>
    <col min="9476" max="9476" width="22.5703125" style="1" customWidth="1"/>
    <col min="9477" max="9477" width="23" style="1" customWidth="1"/>
    <col min="9478" max="9478" width="22.85546875" style="1" customWidth="1"/>
    <col min="9479" max="9479" width="23.42578125" style="1" customWidth="1"/>
    <col min="9480" max="9480" width="22" style="1" customWidth="1"/>
    <col min="9481" max="9728" width="11.42578125" style="1"/>
    <col min="9729" max="9729" width="15.42578125" style="1" customWidth="1"/>
    <col min="9730" max="9730" width="3.85546875" style="1" customWidth="1"/>
    <col min="9731" max="9731" width="49.85546875" style="1" customWidth="1"/>
    <col min="9732" max="9732" width="22.5703125" style="1" customWidth="1"/>
    <col min="9733" max="9733" width="23" style="1" customWidth="1"/>
    <col min="9734" max="9734" width="22.85546875" style="1" customWidth="1"/>
    <col min="9735" max="9735" width="23.42578125" style="1" customWidth="1"/>
    <col min="9736" max="9736" width="22" style="1" customWidth="1"/>
    <col min="9737" max="9984" width="11.42578125" style="1"/>
    <col min="9985" max="9985" width="15.42578125" style="1" customWidth="1"/>
    <col min="9986" max="9986" width="3.85546875" style="1" customWidth="1"/>
    <col min="9987" max="9987" width="49.85546875" style="1" customWidth="1"/>
    <col min="9988" max="9988" width="22.5703125" style="1" customWidth="1"/>
    <col min="9989" max="9989" width="23" style="1" customWidth="1"/>
    <col min="9990" max="9990" width="22.85546875" style="1" customWidth="1"/>
    <col min="9991" max="9991" width="23.42578125" style="1" customWidth="1"/>
    <col min="9992" max="9992" width="22" style="1" customWidth="1"/>
    <col min="9993" max="10240" width="11.42578125" style="1"/>
    <col min="10241" max="10241" width="15.42578125" style="1" customWidth="1"/>
    <col min="10242" max="10242" width="3.85546875" style="1" customWidth="1"/>
    <col min="10243" max="10243" width="49.85546875" style="1" customWidth="1"/>
    <col min="10244" max="10244" width="22.5703125" style="1" customWidth="1"/>
    <col min="10245" max="10245" width="23" style="1" customWidth="1"/>
    <col min="10246" max="10246" width="22.85546875" style="1" customWidth="1"/>
    <col min="10247" max="10247" width="23.42578125" style="1" customWidth="1"/>
    <col min="10248" max="10248" width="22" style="1" customWidth="1"/>
    <col min="10249" max="10496" width="11.42578125" style="1"/>
    <col min="10497" max="10497" width="15.42578125" style="1" customWidth="1"/>
    <col min="10498" max="10498" width="3.85546875" style="1" customWidth="1"/>
    <col min="10499" max="10499" width="49.85546875" style="1" customWidth="1"/>
    <col min="10500" max="10500" width="22.5703125" style="1" customWidth="1"/>
    <col min="10501" max="10501" width="23" style="1" customWidth="1"/>
    <col min="10502" max="10502" width="22.85546875" style="1" customWidth="1"/>
    <col min="10503" max="10503" width="23.42578125" style="1" customWidth="1"/>
    <col min="10504" max="10504" width="22" style="1" customWidth="1"/>
    <col min="10505" max="10752" width="11.42578125" style="1"/>
    <col min="10753" max="10753" width="15.42578125" style="1" customWidth="1"/>
    <col min="10754" max="10754" width="3.85546875" style="1" customWidth="1"/>
    <col min="10755" max="10755" width="49.85546875" style="1" customWidth="1"/>
    <col min="10756" max="10756" width="22.5703125" style="1" customWidth="1"/>
    <col min="10757" max="10757" width="23" style="1" customWidth="1"/>
    <col min="10758" max="10758" width="22.85546875" style="1" customWidth="1"/>
    <col min="10759" max="10759" width="23.42578125" style="1" customWidth="1"/>
    <col min="10760" max="10760" width="22" style="1" customWidth="1"/>
    <col min="10761" max="11008" width="11.42578125" style="1"/>
    <col min="11009" max="11009" width="15.42578125" style="1" customWidth="1"/>
    <col min="11010" max="11010" width="3.85546875" style="1" customWidth="1"/>
    <col min="11011" max="11011" width="49.85546875" style="1" customWidth="1"/>
    <col min="11012" max="11012" width="22.5703125" style="1" customWidth="1"/>
    <col min="11013" max="11013" width="23" style="1" customWidth="1"/>
    <col min="11014" max="11014" width="22.85546875" style="1" customWidth="1"/>
    <col min="11015" max="11015" width="23.42578125" style="1" customWidth="1"/>
    <col min="11016" max="11016" width="22" style="1" customWidth="1"/>
    <col min="11017" max="11264" width="11.42578125" style="1"/>
    <col min="11265" max="11265" width="15.42578125" style="1" customWidth="1"/>
    <col min="11266" max="11266" width="3.85546875" style="1" customWidth="1"/>
    <col min="11267" max="11267" width="49.85546875" style="1" customWidth="1"/>
    <col min="11268" max="11268" width="22.5703125" style="1" customWidth="1"/>
    <col min="11269" max="11269" width="23" style="1" customWidth="1"/>
    <col min="11270" max="11270" width="22.85546875" style="1" customWidth="1"/>
    <col min="11271" max="11271" width="23.42578125" style="1" customWidth="1"/>
    <col min="11272" max="11272" width="22" style="1" customWidth="1"/>
    <col min="11273" max="11520" width="11.42578125" style="1"/>
    <col min="11521" max="11521" width="15.42578125" style="1" customWidth="1"/>
    <col min="11522" max="11522" width="3.85546875" style="1" customWidth="1"/>
    <col min="11523" max="11523" width="49.85546875" style="1" customWidth="1"/>
    <col min="11524" max="11524" width="22.5703125" style="1" customWidth="1"/>
    <col min="11525" max="11525" width="23" style="1" customWidth="1"/>
    <col min="11526" max="11526" width="22.85546875" style="1" customWidth="1"/>
    <col min="11527" max="11527" width="23.42578125" style="1" customWidth="1"/>
    <col min="11528" max="11528" width="22" style="1" customWidth="1"/>
    <col min="11529" max="11776" width="11.42578125" style="1"/>
    <col min="11777" max="11777" width="15.42578125" style="1" customWidth="1"/>
    <col min="11778" max="11778" width="3.85546875" style="1" customWidth="1"/>
    <col min="11779" max="11779" width="49.85546875" style="1" customWidth="1"/>
    <col min="11780" max="11780" width="22.5703125" style="1" customWidth="1"/>
    <col min="11781" max="11781" width="23" style="1" customWidth="1"/>
    <col min="11782" max="11782" width="22.85546875" style="1" customWidth="1"/>
    <col min="11783" max="11783" width="23.42578125" style="1" customWidth="1"/>
    <col min="11784" max="11784" width="22" style="1" customWidth="1"/>
    <col min="11785" max="12032" width="11.42578125" style="1"/>
    <col min="12033" max="12033" width="15.42578125" style="1" customWidth="1"/>
    <col min="12034" max="12034" width="3.85546875" style="1" customWidth="1"/>
    <col min="12035" max="12035" width="49.85546875" style="1" customWidth="1"/>
    <col min="12036" max="12036" width="22.5703125" style="1" customWidth="1"/>
    <col min="12037" max="12037" width="23" style="1" customWidth="1"/>
    <col min="12038" max="12038" width="22.85546875" style="1" customWidth="1"/>
    <col min="12039" max="12039" width="23.42578125" style="1" customWidth="1"/>
    <col min="12040" max="12040" width="22" style="1" customWidth="1"/>
    <col min="12041" max="12288" width="11.42578125" style="1"/>
    <col min="12289" max="12289" width="15.42578125" style="1" customWidth="1"/>
    <col min="12290" max="12290" width="3.85546875" style="1" customWidth="1"/>
    <col min="12291" max="12291" width="49.85546875" style="1" customWidth="1"/>
    <col min="12292" max="12292" width="22.5703125" style="1" customWidth="1"/>
    <col min="12293" max="12293" width="23" style="1" customWidth="1"/>
    <col min="12294" max="12294" width="22.85546875" style="1" customWidth="1"/>
    <col min="12295" max="12295" width="23.42578125" style="1" customWidth="1"/>
    <col min="12296" max="12296" width="22" style="1" customWidth="1"/>
    <col min="12297" max="12544" width="11.42578125" style="1"/>
    <col min="12545" max="12545" width="15.42578125" style="1" customWidth="1"/>
    <col min="12546" max="12546" width="3.85546875" style="1" customWidth="1"/>
    <col min="12547" max="12547" width="49.85546875" style="1" customWidth="1"/>
    <col min="12548" max="12548" width="22.5703125" style="1" customWidth="1"/>
    <col min="12549" max="12549" width="23" style="1" customWidth="1"/>
    <col min="12550" max="12550" width="22.85546875" style="1" customWidth="1"/>
    <col min="12551" max="12551" width="23.42578125" style="1" customWidth="1"/>
    <col min="12552" max="12552" width="22" style="1" customWidth="1"/>
    <col min="12553" max="12800" width="11.42578125" style="1"/>
    <col min="12801" max="12801" width="15.42578125" style="1" customWidth="1"/>
    <col min="12802" max="12802" width="3.85546875" style="1" customWidth="1"/>
    <col min="12803" max="12803" width="49.85546875" style="1" customWidth="1"/>
    <col min="12804" max="12804" width="22.5703125" style="1" customWidth="1"/>
    <col min="12805" max="12805" width="23" style="1" customWidth="1"/>
    <col min="12806" max="12806" width="22.85546875" style="1" customWidth="1"/>
    <col min="12807" max="12807" width="23.42578125" style="1" customWidth="1"/>
    <col min="12808" max="12808" width="22" style="1" customWidth="1"/>
    <col min="12809" max="13056" width="11.42578125" style="1"/>
    <col min="13057" max="13057" width="15.42578125" style="1" customWidth="1"/>
    <col min="13058" max="13058" width="3.85546875" style="1" customWidth="1"/>
    <col min="13059" max="13059" width="49.85546875" style="1" customWidth="1"/>
    <col min="13060" max="13060" width="22.5703125" style="1" customWidth="1"/>
    <col min="13061" max="13061" width="23" style="1" customWidth="1"/>
    <col min="13062" max="13062" width="22.85546875" style="1" customWidth="1"/>
    <col min="13063" max="13063" width="23.42578125" style="1" customWidth="1"/>
    <col min="13064" max="13064" width="22" style="1" customWidth="1"/>
    <col min="13065" max="13312" width="11.42578125" style="1"/>
    <col min="13313" max="13313" width="15.42578125" style="1" customWidth="1"/>
    <col min="13314" max="13314" width="3.85546875" style="1" customWidth="1"/>
    <col min="13315" max="13315" width="49.85546875" style="1" customWidth="1"/>
    <col min="13316" max="13316" width="22.5703125" style="1" customWidth="1"/>
    <col min="13317" max="13317" width="23" style="1" customWidth="1"/>
    <col min="13318" max="13318" width="22.85546875" style="1" customWidth="1"/>
    <col min="13319" max="13319" width="23.42578125" style="1" customWidth="1"/>
    <col min="13320" max="13320" width="22" style="1" customWidth="1"/>
    <col min="13321" max="13568" width="11.42578125" style="1"/>
    <col min="13569" max="13569" width="15.42578125" style="1" customWidth="1"/>
    <col min="13570" max="13570" width="3.85546875" style="1" customWidth="1"/>
    <col min="13571" max="13571" width="49.85546875" style="1" customWidth="1"/>
    <col min="13572" max="13572" width="22.5703125" style="1" customWidth="1"/>
    <col min="13573" max="13573" width="23" style="1" customWidth="1"/>
    <col min="13574" max="13574" width="22.85546875" style="1" customWidth="1"/>
    <col min="13575" max="13575" width="23.42578125" style="1" customWidth="1"/>
    <col min="13576" max="13576" width="22" style="1" customWidth="1"/>
    <col min="13577" max="13824" width="11.42578125" style="1"/>
    <col min="13825" max="13825" width="15.42578125" style="1" customWidth="1"/>
    <col min="13826" max="13826" width="3.85546875" style="1" customWidth="1"/>
    <col min="13827" max="13827" width="49.85546875" style="1" customWidth="1"/>
    <col min="13828" max="13828" width="22.5703125" style="1" customWidth="1"/>
    <col min="13829" max="13829" width="23" style="1" customWidth="1"/>
    <col min="13830" max="13830" width="22.85546875" style="1" customWidth="1"/>
    <col min="13831" max="13831" width="23.42578125" style="1" customWidth="1"/>
    <col min="13832" max="13832" width="22" style="1" customWidth="1"/>
    <col min="13833" max="14080" width="11.42578125" style="1"/>
    <col min="14081" max="14081" width="15.42578125" style="1" customWidth="1"/>
    <col min="14082" max="14082" width="3.85546875" style="1" customWidth="1"/>
    <col min="14083" max="14083" width="49.85546875" style="1" customWidth="1"/>
    <col min="14084" max="14084" width="22.5703125" style="1" customWidth="1"/>
    <col min="14085" max="14085" width="23" style="1" customWidth="1"/>
    <col min="14086" max="14086" width="22.85546875" style="1" customWidth="1"/>
    <col min="14087" max="14087" width="23.42578125" style="1" customWidth="1"/>
    <col min="14088" max="14088" width="22" style="1" customWidth="1"/>
    <col min="14089" max="14336" width="11.42578125" style="1"/>
    <col min="14337" max="14337" width="15.42578125" style="1" customWidth="1"/>
    <col min="14338" max="14338" width="3.85546875" style="1" customWidth="1"/>
    <col min="14339" max="14339" width="49.85546875" style="1" customWidth="1"/>
    <col min="14340" max="14340" width="22.5703125" style="1" customWidth="1"/>
    <col min="14341" max="14341" width="23" style="1" customWidth="1"/>
    <col min="14342" max="14342" width="22.85546875" style="1" customWidth="1"/>
    <col min="14343" max="14343" width="23.42578125" style="1" customWidth="1"/>
    <col min="14344" max="14344" width="22" style="1" customWidth="1"/>
    <col min="14345" max="14592" width="11.42578125" style="1"/>
    <col min="14593" max="14593" width="15.42578125" style="1" customWidth="1"/>
    <col min="14594" max="14594" width="3.85546875" style="1" customWidth="1"/>
    <col min="14595" max="14595" width="49.85546875" style="1" customWidth="1"/>
    <col min="14596" max="14596" width="22.5703125" style="1" customWidth="1"/>
    <col min="14597" max="14597" width="23" style="1" customWidth="1"/>
    <col min="14598" max="14598" width="22.85546875" style="1" customWidth="1"/>
    <col min="14599" max="14599" width="23.42578125" style="1" customWidth="1"/>
    <col min="14600" max="14600" width="22" style="1" customWidth="1"/>
    <col min="14601" max="14848" width="11.42578125" style="1"/>
    <col min="14849" max="14849" width="15.42578125" style="1" customWidth="1"/>
    <col min="14850" max="14850" width="3.85546875" style="1" customWidth="1"/>
    <col min="14851" max="14851" width="49.85546875" style="1" customWidth="1"/>
    <col min="14852" max="14852" width="22.5703125" style="1" customWidth="1"/>
    <col min="14853" max="14853" width="23" style="1" customWidth="1"/>
    <col min="14854" max="14854" width="22.85546875" style="1" customWidth="1"/>
    <col min="14855" max="14855" width="23.42578125" style="1" customWidth="1"/>
    <col min="14856" max="14856" width="22" style="1" customWidth="1"/>
    <col min="14857" max="15104" width="11.42578125" style="1"/>
    <col min="15105" max="15105" width="15.42578125" style="1" customWidth="1"/>
    <col min="15106" max="15106" width="3.85546875" style="1" customWidth="1"/>
    <col min="15107" max="15107" width="49.85546875" style="1" customWidth="1"/>
    <col min="15108" max="15108" width="22.5703125" style="1" customWidth="1"/>
    <col min="15109" max="15109" width="23" style="1" customWidth="1"/>
    <col min="15110" max="15110" width="22.85546875" style="1" customWidth="1"/>
    <col min="15111" max="15111" width="23.42578125" style="1" customWidth="1"/>
    <col min="15112" max="15112" width="22" style="1" customWidth="1"/>
    <col min="15113" max="15360" width="11.42578125" style="1"/>
    <col min="15361" max="15361" width="15.42578125" style="1" customWidth="1"/>
    <col min="15362" max="15362" width="3.85546875" style="1" customWidth="1"/>
    <col min="15363" max="15363" width="49.85546875" style="1" customWidth="1"/>
    <col min="15364" max="15364" width="22.5703125" style="1" customWidth="1"/>
    <col min="15365" max="15365" width="23" style="1" customWidth="1"/>
    <col min="15366" max="15366" width="22.85546875" style="1" customWidth="1"/>
    <col min="15367" max="15367" width="23.42578125" style="1" customWidth="1"/>
    <col min="15368" max="15368" width="22" style="1" customWidth="1"/>
    <col min="15369" max="15616" width="11.42578125" style="1"/>
    <col min="15617" max="15617" width="15.42578125" style="1" customWidth="1"/>
    <col min="15618" max="15618" width="3.85546875" style="1" customWidth="1"/>
    <col min="15619" max="15619" width="49.85546875" style="1" customWidth="1"/>
    <col min="15620" max="15620" width="22.5703125" style="1" customWidth="1"/>
    <col min="15621" max="15621" width="23" style="1" customWidth="1"/>
    <col min="15622" max="15622" width="22.85546875" style="1" customWidth="1"/>
    <col min="15623" max="15623" width="23.42578125" style="1" customWidth="1"/>
    <col min="15624" max="15624" width="22" style="1" customWidth="1"/>
    <col min="15625" max="15872" width="11.42578125" style="1"/>
    <col min="15873" max="15873" width="15.42578125" style="1" customWidth="1"/>
    <col min="15874" max="15874" width="3.85546875" style="1" customWidth="1"/>
    <col min="15875" max="15875" width="49.85546875" style="1" customWidth="1"/>
    <col min="15876" max="15876" width="22.5703125" style="1" customWidth="1"/>
    <col min="15877" max="15877" width="23" style="1" customWidth="1"/>
    <col min="15878" max="15878" width="22.85546875" style="1" customWidth="1"/>
    <col min="15879" max="15879" width="23.42578125" style="1" customWidth="1"/>
    <col min="15880" max="15880" width="22" style="1" customWidth="1"/>
    <col min="15881" max="16128" width="11.42578125" style="1"/>
    <col min="16129" max="16129" width="15.42578125" style="1" customWidth="1"/>
    <col min="16130" max="16130" width="3.85546875" style="1" customWidth="1"/>
    <col min="16131" max="16131" width="49.85546875" style="1" customWidth="1"/>
    <col min="16132" max="16132" width="22.5703125" style="1" customWidth="1"/>
    <col min="16133" max="16133" width="23" style="1" customWidth="1"/>
    <col min="16134" max="16134" width="22.85546875" style="1" customWidth="1"/>
    <col min="16135" max="16135" width="23.42578125" style="1" customWidth="1"/>
    <col min="16136" max="16136" width="22" style="1" customWidth="1"/>
    <col min="16137" max="16384" width="11.42578125" style="1"/>
  </cols>
  <sheetData>
    <row r="1" spans="1:8" ht="15.75" thickBot="1" x14ac:dyDescent="0.3"/>
    <row r="2" spans="1:8" x14ac:dyDescent="0.25">
      <c r="A2" s="416" t="s">
        <v>1</v>
      </c>
      <c r="B2" s="417"/>
      <c r="C2" s="417"/>
      <c r="D2" s="417"/>
      <c r="E2" s="417"/>
      <c r="F2" s="417"/>
      <c r="G2" s="417"/>
      <c r="H2" s="418"/>
    </row>
    <row r="3" spans="1:8" ht="11.25" customHeight="1" x14ac:dyDescent="0.25">
      <c r="A3" s="419" t="s">
        <v>115</v>
      </c>
      <c r="B3" s="420"/>
      <c r="C3" s="420"/>
      <c r="D3" s="420"/>
      <c r="E3" s="420"/>
      <c r="F3" s="420"/>
      <c r="G3" s="420"/>
      <c r="H3" s="421"/>
    </row>
    <row r="4" spans="1:8" ht="0.75" customHeight="1" x14ac:dyDescent="0.25">
      <c r="A4" s="2"/>
      <c r="H4" s="5"/>
    </row>
    <row r="5" spans="1:8" ht="21.75" customHeight="1" x14ac:dyDescent="0.25">
      <c r="A5" s="6" t="s">
        <v>0</v>
      </c>
      <c r="H5" s="5"/>
    </row>
    <row r="6" spans="1:8" ht="16.5" hidden="1" customHeight="1" x14ac:dyDescent="0.25">
      <c r="A6" s="2"/>
      <c r="H6" s="7"/>
    </row>
    <row r="7" spans="1:8" ht="21.75" customHeight="1" thickBot="1" x14ac:dyDescent="0.3">
      <c r="A7" s="2" t="s">
        <v>116</v>
      </c>
      <c r="C7" s="57" t="s">
        <v>4</v>
      </c>
      <c r="E7" s="3" t="s">
        <v>117</v>
      </c>
      <c r="F7" s="3" t="s">
        <v>227</v>
      </c>
      <c r="G7" s="3" t="s">
        <v>118</v>
      </c>
      <c r="H7" s="5"/>
    </row>
    <row r="8" spans="1:8" ht="9.75" hidden="1" customHeight="1" x14ac:dyDescent="0.25">
      <c r="A8" s="103"/>
      <c r="B8" s="62"/>
      <c r="C8" s="111"/>
      <c r="D8" s="63"/>
      <c r="E8" s="63"/>
      <c r="F8" s="63"/>
      <c r="G8" s="63"/>
      <c r="H8" s="65"/>
    </row>
    <row r="9" spans="1:8" ht="15.75" thickBot="1" x14ac:dyDescent="0.3">
      <c r="A9" s="112"/>
      <c r="B9" s="113"/>
      <c r="C9" s="114"/>
      <c r="D9" s="115"/>
      <c r="E9" s="115"/>
      <c r="F9" s="115"/>
      <c r="G9" s="115"/>
      <c r="H9" s="116"/>
    </row>
    <row r="10" spans="1:8" ht="39" customHeight="1" thickBot="1" x14ac:dyDescent="0.3">
      <c r="A10" s="43" t="s">
        <v>119</v>
      </c>
      <c r="B10" s="44"/>
      <c r="C10" s="44" t="s">
        <v>120</v>
      </c>
      <c r="D10" s="45" t="s">
        <v>121</v>
      </c>
      <c r="E10" s="45" t="s">
        <v>122</v>
      </c>
      <c r="F10" s="45" t="s">
        <v>123</v>
      </c>
      <c r="G10" s="45" t="s">
        <v>124</v>
      </c>
      <c r="H10" s="47" t="s">
        <v>125</v>
      </c>
    </row>
    <row r="11" spans="1:8" s="119" customFormat="1" ht="16.5" thickBot="1" x14ac:dyDescent="0.3">
      <c r="A11" s="239" t="s">
        <v>13</v>
      </c>
      <c r="B11" s="117"/>
      <c r="C11" s="118" t="s">
        <v>14</v>
      </c>
      <c r="D11" s="109">
        <f>+D12+D58+D117</f>
        <v>69284009651</v>
      </c>
      <c r="E11" s="109">
        <f>+E12+E58+E117</f>
        <v>57273953731.260002</v>
      </c>
      <c r="F11" s="109">
        <f>+F12+F58+F117</f>
        <v>27433009685.02</v>
      </c>
      <c r="G11" s="109">
        <f>+G12+G58+G117</f>
        <v>17993216375.760002</v>
      </c>
      <c r="H11" s="110">
        <f>+H12+H58+H117</f>
        <v>17415078375.760002</v>
      </c>
    </row>
    <row r="12" spans="1:8" ht="15.75" x14ac:dyDescent="0.25">
      <c r="A12" s="21">
        <v>1</v>
      </c>
      <c r="B12" s="22"/>
      <c r="C12" s="78" t="s">
        <v>15</v>
      </c>
      <c r="D12" s="120">
        <f>+D13</f>
        <v>51272894218</v>
      </c>
      <c r="E12" s="120">
        <f>+E13</f>
        <v>47265338863</v>
      </c>
      <c r="F12" s="120">
        <f>+F13</f>
        <v>19085655695</v>
      </c>
      <c r="G12" s="120">
        <f>+G13</f>
        <v>14052434090</v>
      </c>
      <c r="H12" s="121">
        <f>+H13</f>
        <v>13474296090</v>
      </c>
    </row>
    <row r="13" spans="1:8" ht="15.75" x14ac:dyDescent="0.25">
      <c r="A13" s="26">
        <v>10</v>
      </c>
      <c r="B13" s="27"/>
      <c r="C13" s="30" t="s">
        <v>15</v>
      </c>
      <c r="D13" s="122">
        <f>+D14+D34+D37</f>
        <v>51272894218</v>
      </c>
      <c r="E13" s="122">
        <f>+E14+E34+E37</f>
        <v>47265338863</v>
      </c>
      <c r="F13" s="122">
        <f>+F14+F34+F37</f>
        <v>19085655695</v>
      </c>
      <c r="G13" s="122">
        <f>+G14+G34+G37</f>
        <v>14052434090</v>
      </c>
      <c r="H13" s="123">
        <f>+H14+H34+H37</f>
        <v>13474296090</v>
      </c>
    </row>
    <row r="14" spans="1:8" ht="14.25" customHeight="1" x14ac:dyDescent="0.25">
      <c r="A14" s="26">
        <v>101</v>
      </c>
      <c r="B14" s="27"/>
      <c r="C14" s="30" t="s">
        <v>16</v>
      </c>
      <c r="D14" s="122">
        <f>+D15+D19+D22+D30+D33</f>
        <v>33249543984</v>
      </c>
      <c r="E14" s="122">
        <f>+E15+E19+E22+E30</f>
        <v>30613709905</v>
      </c>
      <c r="F14" s="122">
        <f>+F15+F19+F22+F30</f>
        <v>8873075663</v>
      </c>
      <c r="G14" s="122">
        <f>+G15+G19+G22+G30</f>
        <v>8852407377</v>
      </c>
      <c r="H14" s="123">
        <f>+H15+H19+H22+H30</f>
        <v>8852407377</v>
      </c>
    </row>
    <row r="15" spans="1:8" ht="15.75" x14ac:dyDescent="0.25">
      <c r="A15" s="26">
        <v>1011</v>
      </c>
      <c r="B15" s="27"/>
      <c r="C15" s="30" t="s">
        <v>126</v>
      </c>
      <c r="D15" s="122">
        <f>SUM(D16:D18)</f>
        <v>21385056936</v>
      </c>
      <c r="E15" s="122">
        <f>SUM(E16:E18)</f>
        <v>21385056936</v>
      </c>
      <c r="F15" s="122">
        <f>SUM(F16:F18)</f>
        <v>7164069205</v>
      </c>
      <c r="G15" s="122">
        <f>SUM(G16:G18)</f>
        <v>7143400919</v>
      </c>
      <c r="H15" s="123">
        <f>SUM(H16:H18)</f>
        <v>7143400919</v>
      </c>
    </row>
    <row r="16" spans="1:8" ht="15.75" x14ac:dyDescent="0.25">
      <c r="A16" s="26">
        <v>10111</v>
      </c>
      <c r="B16" s="27">
        <v>20</v>
      </c>
      <c r="C16" s="30" t="s">
        <v>18</v>
      </c>
      <c r="D16" s="122">
        <v>20072456140</v>
      </c>
      <c r="E16" s="122">
        <v>20072456140</v>
      </c>
      <c r="F16" s="122">
        <v>6863507438</v>
      </c>
      <c r="G16" s="122">
        <v>6863507438</v>
      </c>
      <c r="H16" s="123">
        <v>6863507438</v>
      </c>
    </row>
    <row r="17" spans="1:8" ht="15.75" x14ac:dyDescent="0.25">
      <c r="A17" s="26">
        <v>10112</v>
      </c>
      <c r="B17" s="27">
        <v>20</v>
      </c>
      <c r="C17" s="30" t="s">
        <v>19</v>
      </c>
      <c r="D17" s="122">
        <v>1120980658</v>
      </c>
      <c r="E17" s="122">
        <v>1120980658</v>
      </c>
      <c r="F17" s="122">
        <v>242054888</v>
      </c>
      <c r="G17" s="122">
        <v>242054888</v>
      </c>
      <c r="H17" s="123">
        <v>242054888</v>
      </c>
    </row>
    <row r="18" spans="1:8" ht="20.25" customHeight="1" x14ac:dyDescent="0.25">
      <c r="A18" s="26">
        <v>10114</v>
      </c>
      <c r="B18" s="27">
        <v>20</v>
      </c>
      <c r="C18" s="30" t="s">
        <v>20</v>
      </c>
      <c r="D18" s="122">
        <v>191620138</v>
      </c>
      <c r="E18" s="122">
        <v>191620138</v>
      </c>
      <c r="F18" s="122">
        <v>58506879</v>
      </c>
      <c r="G18" s="122">
        <v>37838593</v>
      </c>
      <c r="H18" s="123">
        <v>37838593</v>
      </c>
    </row>
    <row r="19" spans="1:8" ht="15.75" x14ac:dyDescent="0.25">
      <c r="A19" s="26">
        <v>1014</v>
      </c>
      <c r="B19" s="27"/>
      <c r="C19" s="30" t="s">
        <v>21</v>
      </c>
      <c r="D19" s="122">
        <f>SUM(D20:D21)</f>
        <v>4304408326</v>
      </c>
      <c r="E19" s="122">
        <f>SUM(E20:E21)</f>
        <v>4304408326</v>
      </c>
      <c r="F19" s="122">
        <f>SUM(F20:F21)</f>
        <v>1204880705</v>
      </c>
      <c r="G19" s="122">
        <f>SUM(G20:G21)</f>
        <v>1204880705</v>
      </c>
      <c r="H19" s="123">
        <f>SUM(H20:H21)</f>
        <v>1204880705</v>
      </c>
    </row>
    <row r="20" spans="1:8" ht="15.75" x14ac:dyDescent="0.25">
      <c r="A20" s="26">
        <v>10141</v>
      </c>
      <c r="B20" s="27">
        <v>20</v>
      </c>
      <c r="C20" s="30" t="s">
        <v>22</v>
      </c>
      <c r="D20" s="122">
        <v>777355830</v>
      </c>
      <c r="E20" s="122">
        <v>777355830</v>
      </c>
      <c r="F20" s="122">
        <v>239671514</v>
      </c>
      <c r="G20" s="122">
        <v>239671514</v>
      </c>
      <c r="H20" s="123">
        <v>239671514</v>
      </c>
    </row>
    <row r="21" spans="1:8" ht="15.75" x14ac:dyDescent="0.25">
      <c r="A21" s="26">
        <v>10142</v>
      </c>
      <c r="B21" s="27">
        <v>20</v>
      </c>
      <c r="C21" s="30" t="s">
        <v>23</v>
      </c>
      <c r="D21" s="122">
        <v>3527052496</v>
      </c>
      <c r="E21" s="124">
        <v>3527052496</v>
      </c>
      <c r="F21" s="122">
        <v>965209191</v>
      </c>
      <c r="G21" s="122">
        <v>965209191</v>
      </c>
      <c r="H21" s="123">
        <v>965209191</v>
      </c>
    </row>
    <row r="22" spans="1:8" ht="15.75" customHeight="1" x14ac:dyDescent="0.25">
      <c r="A22" s="26">
        <v>1015</v>
      </c>
      <c r="B22" s="27"/>
      <c r="C22" s="30" t="s">
        <v>24</v>
      </c>
      <c r="D22" s="122">
        <f>SUM(D23:D29)</f>
        <v>4721278363</v>
      </c>
      <c r="E22" s="122">
        <f>SUM(E23:E29)</f>
        <v>4721278363</v>
      </c>
      <c r="F22" s="122">
        <f>SUM(F23:F29)</f>
        <v>406635063</v>
      </c>
      <c r="G22" s="122">
        <f>SUM(G23:G29)</f>
        <v>406635063</v>
      </c>
      <c r="H22" s="123">
        <f>SUM(H23:H29)</f>
        <v>406635063</v>
      </c>
    </row>
    <row r="23" spans="1:8" ht="15.75" x14ac:dyDescent="0.25">
      <c r="A23" s="26">
        <v>10152</v>
      </c>
      <c r="B23" s="27">
        <v>20</v>
      </c>
      <c r="C23" s="30" t="s">
        <v>25</v>
      </c>
      <c r="D23" s="122">
        <v>731342122</v>
      </c>
      <c r="E23" s="122">
        <v>731342122</v>
      </c>
      <c r="F23" s="122">
        <v>151094784</v>
      </c>
      <c r="G23" s="122">
        <v>151094784</v>
      </c>
      <c r="H23" s="123">
        <v>151094784</v>
      </c>
    </row>
    <row r="24" spans="1:8" ht="15.75" x14ac:dyDescent="0.25">
      <c r="A24" s="26">
        <v>10155</v>
      </c>
      <c r="B24" s="27">
        <v>20</v>
      </c>
      <c r="C24" s="30" t="s">
        <v>26</v>
      </c>
      <c r="D24" s="122">
        <v>152324729</v>
      </c>
      <c r="E24" s="122">
        <v>152324729</v>
      </c>
      <c r="F24" s="122">
        <v>25382542</v>
      </c>
      <c r="G24" s="122">
        <v>25382542</v>
      </c>
      <c r="H24" s="123">
        <v>25382542</v>
      </c>
    </row>
    <row r="25" spans="1:8" ht="15.75" x14ac:dyDescent="0.25">
      <c r="A25" s="26">
        <v>101512</v>
      </c>
      <c r="B25" s="27">
        <v>20</v>
      </c>
      <c r="C25" s="30" t="s">
        <v>127</v>
      </c>
      <c r="D25" s="122">
        <v>2100000</v>
      </c>
      <c r="E25" s="122">
        <v>2100000</v>
      </c>
      <c r="F25" s="122">
        <v>598913</v>
      </c>
      <c r="G25" s="122">
        <v>598913</v>
      </c>
      <c r="H25" s="123">
        <v>598913</v>
      </c>
    </row>
    <row r="26" spans="1:8" ht="15.75" x14ac:dyDescent="0.25">
      <c r="A26" s="26">
        <v>101514</v>
      </c>
      <c r="B26" s="27">
        <v>20</v>
      </c>
      <c r="C26" s="30" t="s">
        <v>128</v>
      </c>
      <c r="D26" s="122">
        <v>972895274</v>
      </c>
      <c r="E26" s="122">
        <v>972895274</v>
      </c>
      <c r="F26" s="124">
        <v>7856602</v>
      </c>
      <c r="G26" s="124">
        <v>7856602</v>
      </c>
      <c r="H26" s="125">
        <v>7856602</v>
      </c>
    </row>
    <row r="27" spans="1:8" ht="15.75" x14ac:dyDescent="0.25">
      <c r="A27" s="26">
        <v>101515</v>
      </c>
      <c r="B27" s="27">
        <v>20</v>
      </c>
      <c r="C27" s="30" t="s">
        <v>28</v>
      </c>
      <c r="D27" s="122">
        <v>1012389369</v>
      </c>
      <c r="E27" s="122">
        <v>1012389369</v>
      </c>
      <c r="F27" s="122">
        <v>216557630</v>
      </c>
      <c r="G27" s="122">
        <v>216557630</v>
      </c>
      <c r="H27" s="123">
        <v>216557630</v>
      </c>
    </row>
    <row r="28" spans="1:8" ht="15.75" x14ac:dyDescent="0.25">
      <c r="A28" s="26">
        <v>101516</v>
      </c>
      <c r="B28" s="27">
        <v>20</v>
      </c>
      <c r="C28" s="30" t="s">
        <v>29</v>
      </c>
      <c r="D28" s="122">
        <v>1782247417</v>
      </c>
      <c r="E28" s="122">
        <v>1782247417</v>
      </c>
      <c r="F28" s="122">
        <v>5144592</v>
      </c>
      <c r="G28" s="122">
        <v>5144592</v>
      </c>
      <c r="H28" s="123">
        <v>5144592</v>
      </c>
    </row>
    <row r="29" spans="1:8" ht="15.75" x14ac:dyDescent="0.25">
      <c r="A29" s="26">
        <v>101592</v>
      </c>
      <c r="B29" s="27">
        <v>20</v>
      </c>
      <c r="C29" s="30" t="s">
        <v>129</v>
      </c>
      <c r="D29" s="122">
        <v>67979452</v>
      </c>
      <c r="E29" s="122">
        <v>67979452</v>
      </c>
      <c r="F29" s="122">
        <v>0</v>
      </c>
      <c r="G29" s="122">
        <v>0</v>
      </c>
      <c r="H29" s="123">
        <v>0</v>
      </c>
    </row>
    <row r="30" spans="1:8" ht="31.5" x14ac:dyDescent="0.25">
      <c r="A30" s="26">
        <v>1019</v>
      </c>
      <c r="B30" s="27"/>
      <c r="C30" s="30" t="s">
        <v>31</v>
      </c>
      <c r="D30" s="122">
        <f>+D31+D32</f>
        <v>202966280</v>
      </c>
      <c r="E30" s="122">
        <f>+E31+E32</f>
        <v>202966280</v>
      </c>
      <c r="F30" s="122">
        <f>+F31+F32</f>
        <v>97490690</v>
      </c>
      <c r="G30" s="122">
        <f>+G31+G32</f>
        <v>97490690</v>
      </c>
      <c r="H30" s="123">
        <f>+H31+H32</f>
        <v>97490690</v>
      </c>
    </row>
    <row r="31" spans="1:8" ht="15.75" x14ac:dyDescent="0.25">
      <c r="A31" s="26">
        <v>10191</v>
      </c>
      <c r="B31" s="27">
        <v>20</v>
      </c>
      <c r="C31" s="30" t="s">
        <v>32</v>
      </c>
      <c r="D31" s="122">
        <v>100182861</v>
      </c>
      <c r="E31" s="122">
        <v>100182861</v>
      </c>
      <c r="F31" s="122">
        <v>27684178</v>
      </c>
      <c r="G31" s="122">
        <v>27684178</v>
      </c>
      <c r="H31" s="123">
        <v>27684178</v>
      </c>
    </row>
    <row r="32" spans="1:8" ht="15.75" x14ac:dyDescent="0.25">
      <c r="A32" s="26">
        <v>10193</v>
      </c>
      <c r="B32" s="27">
        <v>20</v>
      </c>
      <c r="C32" s="30" t="s">
        <v>33</v>
      </c>
      <c r="D32" s="122">
        <v>102783419</v>
      </c>
      <c r="E32" s="122">
        <v>102783419</v>
      </c>
      <c r="F32" s="122">
        <v>69806512</v>
      </c>
      <c r="G32" s="122">
        <v>69806512</v>
      </c>
      <c r="H32" s="123">
        <v>69806512</v>
      </c>
    </row>
    <row r="33" spans="1:8" ht="30.75" customHeight="1" x14ac:dyDescent="0.25">
      <c r="A33" s="26">
        <v>10110</v>
      </c>
      <c r="B33" s="27">
        <v>20</v>
      </c>
      <c r="C33" s="30" t="s">
        <v>130</v>
      </c>
      <c r="D33" s="126">
        <v>2635834079</v>
      </c>
      <c r="E33" s="122">
        <v>0</v>
      </c>
      <c r="F33" s="122">
        <v>0</v>
      </c>
      <c r="G33" s="122">
        <v>0</v>
      </c>
      <c r="H33" s="123">
        <v>0</v>
      </c>
    </row>
    <row r="34" spans="1:8" ht="15.75" x14ac:dyDescent="0.25">
      <c r="A34" s="26">
        <v>102</v>
      </c>
      <c r="B34" s="27"/>
      <c r="C34" s="30" t="s">
        <v>34</v>
      </c>
      <c r="D34" s="124">
        <f>SUM(D35:D36)</f>
        <v>8911457434</v>
      </c>
      <c r="E34" s="124">
        <f>SUM(E35:E36)</f>
        <v>7539736158</v>
      </c>
      <c r="F34" s="124">
        <f>SUM(F35:F36)</f>
        <v>7258085966</v>
      </c>
      <c r="G34" s="124">
        <f>SUM(G35:G36)</f>
        <v>2245532647</v>
      </c>
      <c r="H34" s="125">
        <f>SUM(H35:H36)</f>
        <v>2245532647</v>
      </c>
    </row>
    <row r="35" spans="1:8" ht="15.75" x14ac:dyDescent="0.25">
      <c r="A35" s="26">
        <v>10212</v>
      </c>
      <c r="B35" s="27">
        <v>20</v>
      </c>
      <c r="C35" s="30" t="s">
        <v>35</v>
      </c>
      <c r="D35" s="122">
        <v>590000000</v>
      </c>
      <c r="E35" s="122">
        <v>524174874</v>
      </c>
      <c r="F35" s="122">
        <v>308349468</v>
      </c>
      <c r="G35" s="122">
        <v>12644468</v>
      </c>
      <c r="H35" s="123">
        <v>12644468</v>
      </c>
    </row>
    <row r="36" spans="1:8" ht="15.75" x14ac:dyDescent="0.25">
      <c r="A36" s="26">
        <v>10214</v>
      </c>
      <c r="B36" s="27">
        <v>20</v>
      </c>
      <c r="C36" s="30" t="s">
        <v>36</v>
      </c>
      <c r="D36" s="122">
        <v>8321457434</v>
      </c>
      <c r="E36" s="122">
        <v>7015561284</v>
      </c>
      <c r="F36" s="122">
        <v>6949736498</v>
      </c>
      <c r="G36" s="122">
        <v>2232888179</v>
      </c>
      <c r="H36" s="123">
        <v>2232888179</v>
      </c>
    </row>
    <row r="37" spans="1:8" ht="31.5" customHeight="1" x14ac:dyDescent="0.25">
      <c r="A37" s="26">
        <v>105</v>
      </c>
      <c r="B37" s="27"/>
      <c r="C37" s="30" t="s">
        <v>131</v>
      </c>
      <c r="D37" s="122">
        <f>+D38+D42+D46+D47</f>
        <v>9111892800</v>
      </c>
      <c r="E37" s="122">
        <f>+E38+E42+E46+E47</f>
        <v>9111892800</v>
      </c>
      <c r="F37" s="122">
        <f>+F38+F42+F46+F47</f>
        <v>2954494066</v>
      </c>
      <c r="G37" s="122">
        <f>+G38+G42+G46+G47</f>
        <v>2954494066</v>
      </c>
      <c r="H37" s="123">
        <f>+H38+H42+H46+H47</f>
        <v>2376356066</v>
      </c>
    </row>
    <row r="38" spans="1:8" ht="15.75" x14ac:dyDescent="0.25">
      <c r="A38" s="26">
        <v>1051</v>
      </c>
      <c r="B38" s="27"/>
      <c r="C38" s="30" t="s">
        <v>38</v>
      </c>
      <c r="D38" s="122">
        <f>SUM(D39:D41)</f>
        <v>4924245681</v>
      </c>
      <c r="E38" s="122">
        <f>SUM(E39:E41)</f>
        <v>4924245681</v>
      </c>
      <c r="F38" s="122">
        <f>SUM(F39:F41)</f>
        <v>1492481729</v>
      </c>
      <c r="G38" s="122">
        <f>SUM(G39:G41)</f>
        <v>1492481729</v>
      </c>
      <c r="H38" s="123">
        <f>SUM(H39:H41)</f>
        <v>1115415129</v>
      </c>
    </row>
    <row r="39" spans="1:8" ht="15.75" x14ac:dyDescent="0.25">
      <c r="A39" s="26">
        <v>10511</v>
      </c>
      <c r="B39" s="27">
        <v>20</v>
      </c>
      <c r="C39" s="30" t="s">
        <v>39</v>
      </c>
      <c r="D39" s="122">
        <v>1044978140</v>
      </c>
      <c r="E39" s="122">
        <v>1044978140</v>
      </c>
      <c r="F39" s="122">
        <v>304897800</v>
      </c>
      <c r="G39" s="122">
        <v>304897800</v>
      </c>
      <c r="H39" s="123">
        <v>226417600</v>
      </c>
    </row>
    <row r="40" spans="1:8" ht="31.5" x14ac:dyDescent="0.25">
      <c r="A40" s="26">
        <v>10513</v>
      </c>
      <c r="B40" s="27">
        <v>20</v>
      </c>
      <c r="C40" s="30" t="s">
        <v>132</v>
      </c>
      <c r="D40" s="122">
        <v>1750775142</v>
      </c>
      <c r="E40" s="122">
        <v>1750775142</v>
      </c>
      <c r="F40" s="122">
        <v>541257904</v>
      </c>
      <c r="G40" s="122">
        <v>541257904</v>
      </c>
      <c r="H40" s="123">
        <v>405742204</v>
      </c>
    </row>
    <row r="41" spans="1:8" ht="15.75" x14ac:dyDescent="0.25">
      <c r="A41" s="26">
        <v>10514</v>
      </c>
      <c r="B41" s="27">
        <v>20</v>
      </c>
      <c r="C41" s="30" t="s">
        <v>41</v>
      </c>
      <c r="D41" s="122">
        <v>2128492399</v>
      </c>
      <c r="E41" s="122">
        <v>2128492399</v>
      </c>
      <c r="F41" s="122">
        <v>646326025</v>
      </c>
      <c r="G41" s="122">
        <v>646326025</v>
      </c>
      <c r="H41" s="123">
        <v>483255325</v>
      </c>
    </row>
    <row r="42" spans="1:8" ht="15.75" x14ac:dyDescent="0.25">
      <c r="A42" s="26">
        <v>1052</v>
      </c>
      <c r="B42" s="27"/>
      <c r="C42" s="30" t="s">
        <v>133</v>
      </c>
      <c r="D42" s="122">
        <f>+D43+D44+D45</f>
        <v>2862507970</v>
      </c>
      <c r="E42" s="122">
        <f>+E43+E44+E45</f>
        <v>2862507970</v>
      </c>
      <c r="F42" s="122">
        <f>+F43+F44+F45</f>
        <v>1080872127</v>
      </c>
      <c r="G42" s="122">
        <f>+G43+G44+G45</f>
        <v>1080872127</v>
      </c>
      <c r="H42" s="123">
        <f>+H43+H44+H45</f>
        <v>977910127</v>
      </c>
    </row>
    <row r="43" spans="1:8" ht="15.75" x14ac:dyDescent="0.25">
      <c r="A43" s="26">
        <v>10522</v>
      </c>
      <c r="B43" s="27">
        <v>20</v>
      </c>
      <c r="C43" s="30" t="s">
        <v>43</v>
      </c>
      <c r="D43" s="122">
        <v>1532106631</v>
      </c>
      <c r="E43" s="122">
        <v>1532106631</v>
      </c>
      <c r="F43" s="122">
        <v>676849975</v>
      </c>
      <c r="G43" s="122">
        <v>676849975</v>
      </c>
      <c r="H43" s="123">
        <v>676849975</v>
      </c>
    </row>
    <row r="44" spans="1:8" ht="31.5" x14ac:dyDescent="0.25">
      <c r="A44" s="26">
        <v>10523</v>
      </c>
      <c r="B44" s="27">
        <v>20</v>
      </c>
      <c r="C44" s="30" t="s">
        <v>44</v>
      </c>
      <c r="D44" s="122">
        <v>1197417320</v>
      </c>
      <c r="E44" s="122">
        <v>1197417320</v>
      </c>
      <c r="F44" s="122">
        <v>366079536</v>
      </c>
      <c r="G44" s="122">
        <v>366079536</v>
      </c>
      <c r="H44" s="123">
        <v>272623536</v>
      </c>
    </row>
    <row r="45" spans="1:8" ht="47.25" x14ac:dyDescent="0.25">
      <c r="A45" s="26">
        <v>10527</v>
      </c>
      <c r="B45" s="27">
        <v>20</v>
      </c>
      <c r="C45" s="30" t="s">
        <v>134</v>
      </c>
      <c r="D45" s="122">
        <v>132984019</v>
      </c>
      <c r="E45" s="122">
        <v>132984019</v>
      </c>
      <c r="F45" s="122">
        <v>37942616</v>
      </c>
      <c r="G45" s="122">
        <v>37942616</v>
      </c>
      <c r="H45" s="123">
        <v>28436616</v>
      </c>
    </row>
    <row r="46" spans="1:8" ht="15.75" x14ac:dyDescent="0.25">
      <c r="A46" s="26">
        <v>1056</v>
      </c>
      <c r="B46" s="27">
        <v>20</v>
      </c>
      <c r="C46" s="30" t="s">
        <v>46</v>
      </c>
      <c r="D46" s="122">
        <v>792189259</v>
      </c>
      <c r="E46" s="122">
        <v>792189259</v>
      </c>
      <c r="F46" s="122">
        <v>228677470</v>
      </c>
      <c r="G46" s="122">
        <v>228677470</v>
      </c>
      <c r="H46" s="123">
        <v>169814670</v>
      </c>
    </row>
    <row r="47" spans="1:8" ht="16.5" thickBot="1" x14ac:dyDescent="0.3">
      <c r="A47" s="32">
        <v>1057</v>
      </c>
      <c r="B47" s="33">
        <v>20</v>
      </c>
      <c r="C47" s="73" t="s">
        <v>47</v>
      </c>
      <c r="D47" s="127">
        <v>532949890</v>
      </c>
      <c r="E47" s="127">
        <v>532949890</v>
      </c>
      <c r="F47" s="127">
        <v>152462740</v>
      </c>
      <c r="G47" s="127">
        <v>152462740</v>
      </c>
      <c r="H47" s="128">
        <v>113216140</v>
      </c>
    </row>
    <row r="48" spans="1:8" ht="6" customHeight="1" thickBot="1" x14ac:dyDescent="0.3">
      <c r="A48" s="38"/>
      <c r="B48" s="39"/>
      <c r="C48" s="75"/>
      <c r="D48" s="129"/>
      <c r="E48" s="129"/>
      <c r="F48" s="42"/>
      <c r="G48" s="129"/>
      <c r="H48" s="130"/>
    </row>
    <row r="49" spans="1:8" x14ac:dyDescent="0.25">
      <c r="A49" s="416" t="s">
        <v>1</v>
      </c>
      <c r="B49" s="417"/>
      <c r="C49" s="417"/>
      <c r="D49" s="417"/>
      <c r="E49" s="417"/>
      <c r="F49" s="417"/>
      <c r="G49" s="417"/>
      <c r="H49" s="418"/>
    </row>
    <row r="50" spans="1:8" x14ac:dyDescent="0.25">
      <c r="A50" s="419" t="s">
        <v>115</v>
      </c>
      <c r="B50" s="420"/>
      <c r="C50" s="420"/>
      <c r="D50" s="420"/>
      <c r="E50" s="420"/>
      <c r="F50" s="420"/>
      <c r="G50" s="420"/>
      <c r="H50" s="421"/>
    </row>
    <row r="51" spans="1:8" hidden="1" x14ac:dyDescent="0.25">
      <c r="A51" s="2"/>
      <c r="H51" s="5"/>
    </row>
    <row r="52" spans="1:8" x14ac:dyDescent="0.25">
      <c r="A52" s="6" t="s">
        <v>0</v>
      </c>
      <c r="D52" s="131"/>
      <c r="H52" s="5"/>
    </row>
    <row r="53" spans="1:8" ht="1.5" customHeight="1" x14ac:dyDescent="0.25">
      <c r="A53" s="2"/>
      <c r="H53" s="7"/>
    </row>
    <row r="54" spans="1:8" ht="21" customHeight="1" thickBot="1" x14ac:dyDescent="0.3">
      <c r="A54" s="2" t="s">
        <v>116</v>
      </c>
      <c r="C54" s="57" t="s">
        <v>4</v>
      </c>
      <c r="E54" s="3" t="str">
        <f>E7</f>
        <v>MES:</v>
      </c>
      <c r="F54" s="3" t="str">
        <f>F7</f>
        <v>ABRIL</v>
      </c>
      <c r="G54" s="3" t="str">
        <f>G7</f>
        <v xml:space="preserve">                                VIGENCIA FISCAL:      2017</v>
      </c>
      <c r="H54" s="5"/>
    </row>
    <row r="55" spans="1:8" ht="28.5" hidden="1" customHeight="1" x14ac:dyDescent="0.25">
      <c r="A55" s="2"/>
      <c r="H55" s="5"/>
    </row>
    <row r="56" spans="1:8" ht="15.75" thickBot="1" x14ac:dyDescent="0.3">
      <c r="A56" s="132"/>
      <c r="B56" s="133"/>
      <c r="C56" s="134"/>
      <c r="D56" s="135"/>
      <c r="E56" s="135"/>
      <c r="F56" s="135"/>
      <c r="G56" s="135"/>
      <c r="H56" s="136"/>
    </row>
    <row r="57" spans="1:8" ht="33.75" customHeight="1" thickBot="1" x14ac:dyDescent="0.3">
      <c r="A57" s="137" t="s">
        <v>119</v>
      </c>
      <c r="B57" s="138"/>
      <c r="C57" s="139" t="s">
        <v>120</v>
      </c>
      <c r="D57" s="140" t="s">
        <v>121</v>
      </c>
      <c r="E57" s="140" t="s">
        <v>122</v>
      </c>
      <c r="F57" s="140" t="s">
        <v>123</v>
      </c>
      <c r="G57" s="140" t="s">
        <v>124</v>
      </c>
      <c r="H57" s="141" t="s">
        <v>125</v>
      </c>
    </row>
    <row r="58" spans="1:8" ht="31.5" customHeight="1" x14ac:dyDescent="0.25">
      <c r="A58" s="48">
        <v>2</v>
      </c>
      <c r="B58" s="49"/>
      <c r="C58" s="71" t="s">
        <v>48</v>
      </c>
      <c r="D58" s="142">
        <f>+D59</f>
        <v>8304006708</v>
      </c>
      <c r="E58" s="142">
        <f>+E59</f>
        <v>7926760846.2600002</v>
      </c>
      <c r="F58" s="142">
        <f>+F59</f>
        <v>7145883198.0199995</v>
      </c>
      <c r="G58" s="142">
        <f>+G59</f>
        <v>2739311493.7600002</v>
      </c>
      <c r="H58" s="143">
        <f>+H59</f>
        <v>2739311493.7600002</v>
      </c>
    </row>
    <row r="59" spans="1:8" ht="15.75" x14ac:dyDescent="0.25">
      <c r="A59" s="26">
        <v>20</v>
      </c>
      <c r="B59" s="27"/>
      <c r="C59" s="30" t="s">
        <v>48</v>
      </c>
      <c r="D59" s="122">
        <f>+D65+D60</f>
        <v>8304006708</v>
      </c>
      <c r="E59" s="122">
        <f>+E65+E60</f>
        <v>7926760846.2600002</v>
      </c>
      <c r="F59" s="122">
        <f>+F65+F60</f>
        <v>7145883198.0199995</v>
      </c>
      <c r="G59" s="122">
        <f>+G65+G60</f>
        <v>2739311493.7600002</v>
      </c>
      <c r="H59" s="123">
        <f>+H65+H60</f>
        <v>2739311493.7600002</v>
      </c>
    </row>
    <row r="60" spans="1:8" ht="20.25" customHeight="1" x14ac:dyDescent="0.25">
      <c r="A60" s="26">
        <v>203</v>
      </c>
      <c r="B60" s="27"/>
      <c r="C60" s="30" t="s">
        <v>135</v>
      </c>
      <c r="D60" s="122">
        <f>+D61</f>
        <v>18400000</v>
      </c>
      <c r="E60" s="122">
        <f>+E61</f>
        <v>0</v>
      </c>
      <c r="F60" s="122">
        <f>+F61</f>
        <v>0</v>
      </c>
      <c r="G60" s="122">
        <f>+G61</f>
        <v>0</v>
      </c>
      <c r="H60" s="123">
        <f>+H61</f>
        <v>0</v>
      </c>
    </row>
    <row r="61" spans="1:8" ht="15.75" x14ac:dyDescent="0.25">
      <c r="A61" s="26">
        <v>20350</v>
      </c>
      <c r="B61" s="27"/>
      <c r="C61" s="30" t="s">
        <v>136</v>
      </c>
      <c r="D61" s="122">
        <f>+D62+D63+D64</f>
        <v>18400000</v>
      </c>
      <c r="E61" s="122">
        <f>+E62+E63+E64</f>
        <v>0</v>
      </c>
      <c r="F61" s="122">
        <f>+F62+F63+F64</f>
        <v>0</v>
      </c>
      <c r="G61" s="122">
        <f>+G62+G63+G64</f>
        <v>0</v>
      </c>
      <c r="H61" s="123">
        <f>+H62+H63+H64</f>
        <v>0</v>
      </c>
    </row>
    <row r="62" spans="1:8" ht="21" customHeight="1" x14ac:dyDescent="0.25">
      <c r="A62" s="26">
        <v>203502</v>
      </c>
      <c r="B62" s="27">
        <v>20</v>
      </c>
      <c r="C62" s="30" t="s">
        <v>137</v>
      </c>
      <c r="D62" s="122">
        <v>3000000</v>
      </c>
      <c r="E62" s="122">
        <v>0</v>
      </c>
      <c r="F62" s="122">
        <v>0</v>
      </c>
      <c r="G62" s="122">
        <v>0</v>
      </c>
      <c r="H62" s="123">
        <v>0</v>
      </c>
    </row>
    <row r="63" spans="1:8" ht="21" customHeight="1" x14ac:dyDescent="0.25">
      <c r="A63" s="26">
        <v>203503</v>
      </c>
      <c r="B63" s="27">
        <v>20</v>
      </c>
      <c r="C63" s="30" t="s">
        <v>138</v>
      </c>
      <c r="D63" s="122">
        <v>5000000</v>
      </c>
      <c r="E63" s="122">
        <v>0</v>
      </c>
      <c r="F63" s="122">
        <v>0</v>
      </c>
      <c r="G63" s="122">
        <v>0</v>
      </c>
      <c r="H63" s="123">
        <v>0</v>
      </c>
    </row>
    <row r="64" spans="1:8" ht="21" customHeight="1" x14ac:dyDescent="0.25">
      <c r="A64" s="26">
        <v>2035090</v>
      </c>
      <c r="B64" s="27">
        <v>20</v>
      </c>
      <c r="C64" s="30" t="s">
        <v>139</v>
      </c>
      <c r="D64" s="122">
        <v>10400000</v>
      </c>
      <c r="E64" s="122">
        <v>0</v>
      </c>
      <c r="F64" s="122">
        <v>0</v>
      </c>
      <c r="G64" s="122">
        <v>0</v>
      </c>
      <c r="H64" s="123">
        <v>0</v>
      </c>
    </row>
    <row r="65" spans="1:8" ht="21.75" customHeight="1" x14ac:dyDescent="0.25">
      <c r="A65" s="26">
        <v>204</v>
      </c>
      <c r="B65" s="27"/>
      <c r="C65" s="30" t="s">
        <v>49</v>
      </c>
      <c r="D65" s="122">
        <f>+D69+D66+D75+D91+D94+D96+D101+D105+D110+D111+D115+D107</f>
        <v>8285606708</v>
      </c>
      <c r="E65" s="122">
        <f>+E69+E66+E75+E91+E94+E96+E101+E105+E110+E111+E115+E107</f>
        <v>7926760846.2600002</v>
      </c>
      <c r="F65" s="122">
        <f>+F69+F66+F75+F91+F94+F96+F101+F105+F110+F111+F115+F107</f>
        <v>7145883198.0199995</v>
      </c>
      <c r="G65" s="122">
        <f>+G69+G66+G75+G91+G94+G96+G101+G105+G110+G111+G115+G107</f>
        <v>2739311493.7600002</v>
      </c>
      <c r="H65" s="123">
        <f>+H69+H66+H75+H91+H94+H96+H101+H105+H110+H111+H115+H107</f>
        <v>2739311493.7600002</v>
      </c>
    </row>
    <row r="66" spans="1:8" ht="22.5" customHeight="1" x14ac:dyDescent="0.25">
      <c r="A66" s="26">
        <v>2041</v>
      </c>
      <c r="B66" s="27"/>
      <c r="C66" s="30" t="s">
        <v>140</v>
      </c>
      <c r="D66" s="122">
        <f>SUM(D67:D68)</f>
        <v>9000000</v>
      </c>
      <c r="E66" s="122">
        <f>SUM(E67:E68)</f>
        <v>2499859</v>
      </c>
      <c r="F66" s="122">
        <f>SUM(F67:F68)</f>
        <v>2447830</v>
      </c>
      <c r="G66" s="122">
        <f>SUM(G67:G68)</f>
        <v>2447830</v>
      </c>
      <c r="H66" s="123">
        <f>SUM(H67:H68)</f>
        <v>2447830</v>
      </c>
    </row>
    <row r="67" spans="1:8" ht="24.75" customHeight="1" x14ac:dyDescent="0.25">
      <c r="A67" s="26">
        <v>20418</v>
      </c>
      <c r="B67" s="27">
        <v>20</v>
      </c>
      <c r="C67" s="30" t="s">
        <v>141</v>
      </c>
      <c r="D67" s="122">
        <v>6000000</v>
      </c>
      <c r="E67" s="122">
        <v>2447909</v>
      </c>
      <c r="F67" s="122">
        <v>2447830</v>
      </c>
      <c r="G67" s="122">
        <v>2447830</v>
      </c>
      <c r="H67" s="123">
        <v>2447830</v>
      </c>
    </row>
    <row r="68" spans="1:8" ht="25.5" customHeight="1" x14ac:dyDescent="0.25">
      <c r="A68" s="26">
        <v>204125</v>
      </c>
      <c r="B68" s="27">
        <v>20</v>
      </c>
      <c r="C68" s="30" t="s">
        <v>142</v>
      </c>
      <c r="D68" s="122">
        <v>3000000</v>
      </c>
      <c r="E68" s="122">
        <v>51950</v>
      </c>
      <c r="F68" s="122">
        <v>0</v>
      </c>
      <c r="G68" s="122">
        <v>0</v>
      </c>
      <c r="H68" s="123">
        <v>0</v>
      </c>
    </row>
    <row r="69" spans="1:8" ht="31.5" customHeight="1" x14ac:dyDescent="0.25">
      <c r="A69" s="26">
        <v>2044</v>
      </c>
      <c r="B69" s="27"/>
      <c r="C69" s="30" t="s">
        <v>50</v>
      </c>
      <c r="D69" s="122">
        <f>SUM(D70:D74)</f>
        <v>130000000</v>
      </c>
      <c r="E69" s="122">
        <f>SUM(E70:E74)</f>
        <v>69058516.409999996</v>
      </c>
      <c r="F69" s="122">
        <f>SUM(F70:F74)</f>
        <v>69057601.409999996</v>
      </c>
      <c r="G69" s="122">
        <f>SUM(G70:G74)</f>
        <v>7130388</v>
      </c>
      <c r="H69" s="123">
        <f>SUM(H70:H74)</f>
        <v>7130388</v>
      </c>
    </row>
    <row r="70" spans="1:8" ht="31.5" customHeight="1" x14ac:dyDescent="0.25">
      <c r="A70" s="26">
        <v>20441</v>
      </c>
      <c r="B70" s="27">
        <v>20</v>
      </c>
      <c r="C70" s="30" t="s">
        <v>51</v>
      </c>
      <c r="D70" s="122">
        <v>60000000</v>
      </c>
      <c r="E70" s="122">
        <v>52344418</v>
      </c>
      <c r="F70" s="122">
        <v>52343793</v>
      </c>
      <c r="G70" s="122">
        <v>4714031</v>
      </c>
      <c r="H70" s="123">
        <v>4714031</v>
      </c>
    </row>
    <row r="71" spans="1:8" ht="31.5" customHeight="1" x14ac:dyDescent="0.25">
      <c r="A71" s="26">
        <v>204413</v>
      </c>
      <c r="B71" s="27">
        <v>20</v>
      </c>
      <c r="C71" s="30" t="s">
        <v>143</v>
      </c>
      <c r="D71" s="122">
        <v>2000000</v>
      </c>
      <c r="E71" s="122">
        <v>300000</v>
      </c>
      <c r="F71" s="122">
        <v>300000</v>
      </c>
      <c r="G71" s="122">
        <v>300000</v>
      </c>
      <c r="H71" s="123">
        <v>300000</v>
      </c>
    </row>
    <row r="72" spans="1:8" ht="31.5" customHeight="1" x14ac:dyDescent="0.25">
      <c r="A72" s="26">
        <v>204415</v>
      </c>
      <c r="B72" s="27">
        <v>20</v>
      </c>
      <c r="C72" s="30" t="s">
        <v>144</v>
      </c>
      <c r="D72" s="122">
        <v>60000000</v>
      </c>
      <c r="E72" s="122">
        <v>14533957.41</v>
      </c>
      <c r="F72" s="122">
        <v>14533801.41</v>
      </c>
      <c r="G72" s="122">
        <v>606424</v>
      </c>
      <c r="H72" s="123">
        <v>606424</v>
      </c>
    </row>
    <row r="73" spans="1:8" ht="31.5" customHeight="1" x14ac:dyDescent="0.25">
      <c r="A73" s="26">
        <v>204418</v>
      </c>
      <c r="B73" s="27">
        <v>20</v>
      </c>
      <c r="C73" s="30" t="s">
        <v>145</v>
      </c>
      <c r="D73" s="122">
        <v>6000000</v>
      </c>
      <c r="E73" s="122">
        <v>1380141</v>
      </c>
      <c r="F73" s="122">
        <v>1380007</v>
      </c>
      <c r="G73" s="122">
        <v>1009933</v>
      </c>
      <c r="H73" s="123">
        <v>1009933</v>
      </c>
    </row>
    <row r="74" spans="1:8" ht="31.5" customHeight="1" x14ac:dyDescent="0.25">
      <c r="A74" s="26">
        <v>204423</v>
      </c>
      <c r="B74" s="27">
        <v>20</v>
      </c>
      <c r="C74" s="30" t="s">
        <v>146</v>
      </c>
      <c r="D74" s="122">
        <v>2000000</v>
      </c>
      <c r="E74" s="122">
        <v>500000</v>
      </c>
      <c r="F74" s="122">
        <v>500000</v>
      </c>
      <c r="G74" s="122">
        <v>500000</v>
      </c>
      <c r="H74" s="123">
        <v>500000</v>
      </c>
    </row>
    <row r="75" spans="1:8" ht="31.5" customHeight="1" x14ac:dyDescent="0.25">
      <c r="A75" s="26">
        <v>2045</v>
      </c>
      <c r="B75" s="27"/>
      <c r="C75" s="30" t="s">
        <v>52</v>
      </c>
      <c r="D75" s="122">
        <f>SUM(D76:D81)</f>
        <v>690000000</v>
      </c>
      <c r="E75" s="122">
        <f>SUM(E76:E81)</f>
        <v>639743088.85000002</v>
      </c>
      <c r="F75" s="122">
        <f>SUM(F76:F81)</f>
        <v>639687604.85000002</v>
      </c>
      <c r="G75" s="122">
        <f>SUM(G76:G81)</f>
        <v>158181309</v>
      </c>
      <c r="H75" s="123">
        <f>SUM(H76:H81)</f>
        <v>158181309</v>
      </c>
    </row>
    <row r="76" spans="1:8" ht="31.5" customHeight="1" x14ac:dyDescent="0.25">
      <c r="A76" s="26">
        <v>20451</v>
      </c>
      <c r="B76" s="27">
        <v>20</v>
      </c>
      <c r="C76" s="30" t="s">
        <v>53</v>
      </c>
      <c r="D76" s="122">
        <v>30000000</v>
      </c>
      <c r="E76" s="122">
        <v>20020032</v>
      </c>
      <c r="F76" s="122">
        <v>20000000</v>
      </c>
      <c r="G76" s="122">
        <v>7111214.5</v>
      </c>
      <c r="H76" s="123">
        <v>7111214.5</v>
      </c>
    </row>
    <row r="77" spans="1:8" ht="31.5" customHeight="1" x14ac:dyDescent="0.25">
      <c r="A77" s="26">
        <v>20452</v>
      </c>
      <c r="B77" s="27">
        <v>20</v>
      </c>
      <c r="C77" s="30" t="s">
        <v>147</v>
      </c>
      <c r="D77" s="122">
        <v>30000000</v>
      </c>
      <c r="E77" s="122">
        <v>20024046</v>
      </c>
      <c r="F77" s="122">
        <v>20000000</v>
      </c>
      <c r="G77" s="122">
        <v>7111214.5</v>
      </c>
      <c r="H77" s="123">
        <v>7111214.5</v>
      </c>
    </row>
    <row r="78" spans="1:8" ht="31.5" customHeight="1" x14ac:dyDescent="0.25">
      <c r="A78" s="26">
        <v>20456</v>
      </c>
      <c r="B78" s="27">
        <v>20</v>
      </c>
      <c r="C78" s="30" t="s">
        <v>148</v>
      </c>
      <c r="D78" s="122">
        <v>60000000</v>
      </c>
      <c r="E78" s="122">
        <v>60000000</v>
      </c>
      <c r="F78" s="122">
        <v>60000000</v>
      </c>
      <c r="G78" s="122">
        <v>13758815</v>
      </c>
      <c r="H78" s="123">
        <v>13758815</v>
      </c>
    </row>
    <row r="79" spans="1:8" ht="31.5" customHeight="1" x14ac:dyDescent="0.25">
      <c r="A79" s="26">
        <v>20458</v>
      </c>
      <c r="B79" s="27">
        <v>20</v>
      </c>
      <c r="C79" s="30" t="s">
        <v>149</v>
      </c>
      <c r="D79" s="122">
        <v>170000000</v>
      </c>
      <c r="E79" s="122">
        <v>155895094.84999999</v>
      </c>
      <c r="F79" s="122">
        <v>155893384.84999999</v>
      </c>
      <c r="G79" s="122">
        <v>27329018</v>
      </c>
      <c r="H79" s="123">
        <v>27329018</v>
      </c>
    </row>
    <row r="80" spans="1:8" ht="31.5" customHeight="1" x14ac:dyDescent="0.25">
      <c r="A80" s="26">
        <v>204510</v>
      </c>
      <c r="B80" s="27">
        <v>20</v>
      </c>
      <c r="C80" s="30" t="s">
        <v>56</v>
      </c>
      <c r="D80" s="122">
        <v>380000000</v>
      </c>
      <c r="E80" s="122">
        <v>363803916</v>
      </c>
      <c r="F80" s="122">
        <v>363794220</v>
      </c>
      <c r="G80" s="122">
        <v>94871047</v>
      </c>
      <c r="H80" s="123">
        <v>94871047</v>
      </c>
    </row>
    <row r="81" spans="1:8" ht="31.5" customHeight="1" thickBot="1" x14ac:dyDescent="0.3">
      <c r="A81" s="32">
        <v>204513</v>
      </c>
      <c r="B81" s="33">
        <v>20</v>
      </c>
      <c r="C81" s="73" t="s">
        <v>150</v>
      </c>
      <c r="D81" s="127">
        <v>20000000</v>
      </c>
      <c r="E81" s="127">
        <v>20000000</v>
      </c>
      <c r="F81" s="127">
        <v>20000000</v>
      </c>
      <c r="G81" s="127">
        <v>8000000</v>
      </c>
      <c r="H81" s="128">
        <v>8000000</v>
      </c>
    </row>
    <row r="82" spans="1:8" ht="16.5" thickBot="1" x14ac:dyDescent="0.3">
      <c r="A82" s="38"/>
      <c r="B82" s="39"/>
      <c r="C82" s="75"/>
      <c r="D82" s="129"/>
      <c r="E82" s="129"/>
      <c r="F82" s="129"/>
      <c r="G82" s="129"/>
      <c r="H82" s="129"/>
    </row>
    <row r="83" spans="1:8" x14ac:dyDescent="0.25">
      <c r="A83" s="416" t="s">
        <v>1</v>
      </c>
      <c r="B83" s="417"/>
      <c r="C83" s="417"/>
      <c r="D83" s="417"/>
      <c r="E83" s="417"/>
      <c r="F83" s="417"/>
      <c r="G83" s="417"/>
      <c r="H83" s="418"/>
    </row>
    <row r="84" spans="1:8" x14ac:dyDescent="0.25">
      <c r="A84" s="419" t="s">
        <v>115</v>
      </c>
      <c r="B84" s="420"/>
      <c r="C84" s="420"/>
      <c r="D84" s="420"/>
      <c r="E84" s="420"/>
      <c r="F84" s="420"/>
      <c r="G84" s="420"/>
      <c r="H84" s="421"/>
    </row>
    <row r="85" spans="1:8" x14ac:dyDescent="0.25">
      <c r="A85" s="6" t="s">
        <v>0</v>
      </c>
      <c r="H85" s="5"/>
    </row>
    <row r="86" spans="1:8" ht="3.75" customHeight="1" x14ac:dyDescent="0.25">
      <c r="A86" s="2"/>
      <c r="H86" s="7"/>
    </row>
    <row r="87" spans="1:8" ht="15.75" thickBot="1" x14ac:dyDescent="0.3">
      <c r="A87" s="2" t="s">
        <v>116</v>
      </c>
      <c r="C87" s="57" t="s">
        <v>4</v>
      </c>
      <c r="E87" s="3" t="str">
        <f>E54</f>
        <v>MES:</v>
      </c>
      <c r="F87" s="3" t="str">
        <f>F7</f>
        <v>ABRIL</v>
      </c>
      <c r="G87" s="3" t="str">
        <f>G54</f>
        <v xml:space="preserve">                                VIGENCIA FISCAL:      2017</v>
      </c>
      <c r="H87" s="5"/>
    </row>
    <row r="88" spans="1:8" ht="6.75" hidden="1" customHeight="1" x14ac:dyDescent="0.25">
      <c r="A88" s="2"/>
      <c r="H88" s="5"/>
    </row>
    <row r="89" spans="1:8" ht="15.75" thickBot="1" x14ac:dyDescent="0.3">
      <c r="A89" s="132"/>
      <c r="B89" s="133"/>
      <c r="C89" s="134"/>
      <c r="D89" s="135"/>
      <c r="E89" s="135"/>
      <c r="F89" s="135"/>
      <c r="G89" s="135"/>
      <c r="H89" s="136"/>
    </row>
    <row r="90" spans="1:8" ht="36" customHeight="1" thickBot="1" x14ac:dyDescent="0.3">
      <c r="A90" s="10" t="s">
        <v>119</v>
      </c>
      <c r="B90" s="43"/>
      <c r="C90" s="44" t="s">
        <v>120</v>
      </c>
      <c r="D90" s="45" t="s">
        <v>121</v>
      </c>
      <c r="E90" s="45" t="s">
        <v>122</v>
      </c>
      <c r="F90" s="45" t="s">
        <v>123</v>
      </c>
      <c r="G90" s="45" t="s">
        <v>124</v>
      </c>
      <c r="H90" s="47" t="s">
        <v>125</v>
      </c>
    </row>
    <row r="91" spans="1:8" ht="18.75" customHeight="1" x14ac:dyDescent="0.25">
      <c r="A91" s="26">
        <v>2046</v>
      </c>
      <c r="B91" s="27"/>
      <c r="C91" s="30" t="s">
        <v>58</v>
      </c>
      <c r="D91" s="122">
        <f>+D92+D93</f>
        <v>96000000</v>
      </c>
      <c r="E91" s="122">
        <f>+E92+E93</f>
        <v>31761545</v>
      </c>
      <c r="F91" s="122">
        <f>+F92+F93</f>
        <v>31692903</v>
      </c>
      <c r="G91" s="122">
        <f>+G92+G93</f>
        <v>12739872</v>
      </c>
      <c r="H91" s="123">
        <f>+H92+H93</f>
        <v>12739872</v>
      </c>
    </row>
    <row r="92" spans="1:8" ht="18.75" customHeight="1" x14ac:dyDescent="0.25">
      <c r="A92" s="26">
        <v>20465</v>
      </c>
      <c r="B92" s="27">
        <v>20</v>
      </c>
      <c r="C92" s="30" t="s">
        <v>60</v>
      </c>
      <c r="D92" s="122">
        <v>95000000</v>
      </c>
      <c r="E92" s="122">
        <v>31657008</v>
      </c>
      <c r="F92" s="122">
        <v>31588385</v>
      </c>
      <c r="G92" s="122">
        <v>12635354</v>
      </c>
      <c r="H92" s="123">
        <v>12635354</v>
      </c>
    </row>
    <row r="93" spans="1:8" ht="18.75" customHeight="1" x14ac:dyDescent="0.25">
      <c r="A93" s="26">
        <v>20467</v>
      </c>
      <c r="B93" s="27">
        <v>20</v>
      </c>
      <c r="C93" s="30" t="s">
        <v>151</v>
      </c>
      <c r="D93" s="122">
        <v>1000000</v>
      </c>
      <c r="E93" s="122">
        <v>104537</v>
      </c>
      <c r="F93" s="122">
        <v>104518</v>
      </c>
      <c r="G93" s="122">
        <v>104518</v>
      </c>
      <c r="H93" s="123">
        <v>104518</v>
      </c>
    </row>
    <row r="94" spans="1:8" ht="18.75" customHeight="1" x14ac:dyDescent="0.25">
      <c r="A94" s="26">
        <v>2047</v>
      </c>
      <c r="B94" s="27"/>
      <c r="C94" s="30" t="s">
        <v>61</v>
      </c>
      <c r="D94" s="122">
        <f>+D95</f>
        <v>75599980</v>
      </c>
      <c r="E94" s="122">
        <f>+E95</f>
        <v>47408153</v>
      </c>
      <c r="F94" s="122">
        <f>+F95</f>
        <v>47345896</v>
      </c>
      <c r="G94" s="122">
        <f>+G95</f>
        <v>16117730</v>
      </c>
      <c r="H94" s="123">
        <f>+H95</f>
        <v>16117730</v>
      </c>
    </row>
    <row r="95" spans="1:8" ht="18.75" customHeight="1" x14ac:dyDescent="0.25">
      <c r="A95" s="26">
        <v>20476</v>
      </c>
      <c r="B95" s="27">
        <v>20</v>
      </c>
      <c r="C95" s="30" t="s">
        <v>62</v>
      </c>
      <c r="D95" s="122">
        <v>75599980</v>
      </c>
      <c r="E95" s="122">
        <v>47408153</v>
      </c>
      <c r="F95" s="122">
        <v>47345896</v>
      </c>
      <c r="G95" s="122">
        <v>16117730</v>
      </c>
      <c r="H95" s="123">
        <v>16117730</v>
      </c>
    </row>
    <row r="96" spans="1:8" ht="18.75" customHeight="1" x14ac:dyDescent="0.25">
      <c r="A96" s="26">
        <v>2048</v>
      </c>
      <c r="B96" s="27"/>
      <c r="C96" s="30" t="s">
        <v>63</v>
      </c>
      <c r="D96" s="122">
        <f>SUM(D97:D100)</f>
        <v>291000000</v>
      </c>
      <c r="E96" s="122">
        <f>SUM(E97:E100)</f>
        <v>233335768</v>
      </c>
      <c r="F96" s="122">
        <f>SUM(F97:F100)</f>
        <v>88044502.859999999</v>
      </c>
      <c r="G96" s="122">
        <f>SUM(G97:G100)</f>
        <v>85728701.859999999</v>
      </c>
      <c r="H96" s="123">
        <f>SUM(H97:H100)</f>
        <v>85728701.859999999</v>
      </c>
    </row>
    <row r="97" spans="1:8" ht="18.75" customHeight="1" x14ac:dyDescent="0.25">
      <c r="A97" s="26">
        <v>20481</v>
      </c>
      <c r="B97" s="27">
        <v>20</v>
      </c>
      <c r="C97" s="30" t="s">
        <v>152</v>
      </c>
      <c r="D97" s="122">
        <v>5000000</v>
      </c>
      <c r="E97" s="122">
        <v>4500000</v>
      </c>
      <c r="F97" s="122">
        <v>914253</v>
      </c>
      <c r="G97" s="122">
        <v>914253</v>
      </c>
      <c r="H97" s="123">
        <v>914253</v>
      </c>
    </row>
    <row r="98" spans="1:8" ht="18.75" customHeight="1" x14ac:dyDescent="0.25">
      <c r="A98" s="26">
        <v>20482</v>
      </c>
      <c r="B98" s="27">
        <v>20</v>
      </c>
      <c r="C98" s="30" t="s">
        <v>153</v>
      </c>
      <c r="D98" s="122">
        <v>200000000</v>
      </c>
      <c r="E98" s="122">
        <v>200000000</v>
      </c>
      <c r="F98" s="122">
        <v>71229110</v>
      </c>
      <c r="G98" s="122">
        <v>71229110</v>
      </c>
      <c r="H98" s="123">
        <v>71229110</v>
      </c>
    </row>
    <row r="99" spans="1:8" ht="18.75" customHeight="1" x14ac:dyDescent="0.25">
      <c r="A99" s="26">
        <v>20485</v>
      </c>
      <c r="B99" s="27">
        <v>20</v>
      </c>
      <c r="C99" s="30" t="s">
        <v>154</v>
      </c>
      <c r="D99" s="122">
        <v>16000000</v>
      </c>
      <c r="E99" s="122">
        <v>16000000</v>
      </c>
      <c r="F99" s="122">
        <v>3065371.86</v>
      </c>
      <c r="G99" s="122">
        <v>3065371.86</v>
      </c>
      <c r="H99" s="123">
        <v>3065371.86</v>
      </c>
    </row>
    <row r="100" spans="1:8" ht="18.75" customHeight="1" x14ac:dyDescent="0.25">
      <c r="A100" s="26">
        <v>20486</v>
      </c>
      <c r="B100" s="27">
        <v>20</v>
      </c>
      <c r="C100" s="30" t="s">
        <v>64</v>
      </c>
      <c r="D100" s="122">
        <v>70000000</v>
      </c>
      <c r="E100" s="122">
        <v>12835768</v>
      </c>
      <c r="F100" s="122">
        <v>12835768</v>
      </c>
      <c r="G100" s="122">
        <v>10519967</v>
      </c>
      <c r="H100" s="123">
        <v>10519967</v>
      </c>
    </row>
    <row r="101" spans="1:8" ht="18.75" customHeight="1" x14ac:dyDescent="0.25">
      <c r="A101" s="26">
        <v>2049</v>
      </c>
      <c r="B101" s="27"/>
      <c r="C101" s="30" t="s">
        <v>65</v>
      </c>
      <c r="D101" s="122">
        <f>SUM(D102:D104)</f>
        <v>596881728</v>
      </c>
      <c r="E101" s="122">
        <f>SUM(E102:E104)</f>
        <v>557334201</v>
      </c>
      <c r="F101" s="122">
        <f>SUM(F102:F104)</f>
        <v>557334201</v>
      </c>
      <c r="G101" s="122">
        <f>SUM(G102:G104)</f>
        <v>501100118</v>
      </c>
      <c r="H101" s="123">
        <f>SUM(H102:H104)</f>
        <v>501100118</v>
      </c>
    </row>
    <row r="102" spans="1:8" ht="18.75" customHeight="1" x14ac:dyDescent="0.25">
      <c r="A102" s="26">
        <v>20495</v>
      </c>
      <c r="B102" s="27">
        <v>20</v>
      </c>
      <c r="C102" s="30" t="s">
        <v>155</v>
      </c>
      <c r="D102" s="122">
        <v>56234082</v>
      </c>
      <c r="E102" s="122">
        <v>56234082</v>
      </c>
      <c r="F102" s="122">
        <v>56234082</v>
      </c>
      <c r="G102" s="122">
        <v>0</v>
      </c>
      <c r="H102" s="123">
        <v>0</v>
      </c>
    </row>
    <row r="103" spans="1:8" ht="18.75" customHeight="1" x14ac:dyDescent="0.25">
      <c r="A103" s="26">
        <v>204911</v>
      </c>
      <c r="B103" s="27">
        <v>20</v>
      </c>
      <c r="C103" s="30" t="s">
        <v>156</v>
      </c>
      <c r="D103" s="122">
        <v>84230763</v>
      </c>
      <c r="E103" s="122">
        <v>79767485</v>
      </c>
      <c r="F103" s="122">
        <v>79767485</v>
      </c>
      <c r="G103" s="122">
        <v>79767484</v>
      </c>
      <c r="H103" s="123">
        <v>79767484</v>
      </c>
    </row>
    <row r="104" spans="1:8" ht="18.75" customHeight="1" x14ac:dyDescent="0.25">
      <c r="A104" s="26">
        <v>204913</v>
      </c>
      <c r="B104" s="27">
        <v>20</v>
      </c>
      <c r="C104" s="30" t="s">
        <v>157</v>
      </c>
      <c r="D104" s="122">
        <v>456416883</v>
      </c>
      <c r="E104" s="122">
        <v>421332634</v>
      </c>
      <c r="F104" s="122">
        <v>421332634</v>
      </c>
      <c r="G104" s="122">
        <v>421332634</v>
      </c>
      <c r="H104" s="123">
        <v>421332634</v>
      </c>
    </row>
    <row r="105" spans="1:8" ht="18.75" customHeight="1" x14ac:dyDescent="0.25">
      <c r="A105" s="26">
        <v>20410</v>
      </c>
      <c r="B105" s="27"/>
      <c r="C105" s="30" t="s">
        <v>158</v>
      </c>
      <c r="D105" s="122">
        <f>+D106</f>
        <v>5135125000</v>
      </c>
      <c r="E105" s="122">
        <f>+E106</f>
        <v>5120125000</v>
      </c>
      <c r="F105" s="122">
        <f>+F106</f>
        <v>5120125000</v>
      </c>
      <c r="G105" s="122">
        <f>+G106</f>
        <v>1735869203</v>
      </c>
      <c r="H105" s="123">
        <f>+H106</f>
        <v>1735869203</v>
      </c>
    </row>
    <row r="106" spans="1:8" ht="18.75" customHeight="1" x14ac:dyDescent="0.25">
      <c r="A106" s="26">
        <v>204102</v>
      </c>
      <c r="B106" s="27">
        <v>20</v>
      </c>
      <c r="C106" s="30" t="s">
        <v>159</v>
      </c>
      <c r="D106" s="122">
        <v>5135125000</v>
      </c>
      <c r="E106" s="122">
        <v>5120125000</v>
      </c>
      <c r="F106" s="122">
        <v>5120125000</v>
      </c>
      <c r="G106" s="122">
        <v>1735869203</v>
      </c>
      <c r="H106" s="123">
        <v>1735869203</v>
      </c>
    </row>
    <row r="107" spans="1:8" ht="18.75" customHeight="1" x14ac:dyDescent="0.25">
      <c r="A107" s="26">
        <v>20411</v>
      </c>
      <c r="B107" s="27"/>
      <c r="C107" s="30" t="s">
        <v>160</v>
      </c>
      <c r="D107" s="122">
        <f>+D108+D109</f>
        <v>60000000</v>
      </c>
      <c r="E107" s="122">
        <f>+E108+E109</f>
        <v>47261150</v>
      </c>
      <c r="F107" s="122">
        <f>+F108+F109</f>
        <v>47250576</v>
      </c>
      <c r="G107" s="122">
        <f>+G108+G109</f>
        <v>13398312</v>
      </c>
      <c r="H107" s="123">
        <f>+H108+H109</f>
        <v>13398312</v>
      </c>
    </row>
    <row r="108" spans="1:8" ht="18.75" customHeight="1" x14ac:dyDescent="0.25">
      <c r="A108" s="26">
        <v>204111</v>
      </c>
      <c r="B108" s="27">
        <v>20</v>
      </c>
      <c r="C108" s="30" t="s">
        <v>161</v>
      </c>
      <c r="D108" s="122">
        <v>37500000</v>
      </c>
      <c r="E108" s="122">
        <v>34834730</v>
      </c>
      <c r="F108" s="122">
        <v>34824156</v>
      </c>
      <c r="G108" s="122">
        <v>4824813</v>
      </c>
      <c r="H108" s="123">
        <v>4824813</v>
      </c>
    </row>
    <row r="109" spans="1:8" ht="18.75" customHeight="1" x14ac:dyDescent="0.25">
      <c r="A109" s="26">
        <v>204112</v>
      </c>
      <c r="B109" s="27">
        <v>20</v>
      </c>
      <c r="C109" s="30" t="s">
        <v>162</v>
      </c>
      <c r="D109" s="122">
        <v>22500000</v>
      </c>
      <c r="E109" s="122">
        <v>12426420</v>
      </c>
      <c r="F109" s="122">
        <v>12426420</v>
      </c>
      <c r="G109" s="122">
        <v>8573499</v>
      </c>
      <c r="H109" s="123">
        <v>8573499</v>
      </c>
    </row>
    <row r="110" spans="1:8" ht="18.75" customHeight="1" x14ac:dyDescent="0.25">
      <c r="A110" s="26">
        <v>20414</v>
      </c>
      <c r="B110" s="27">
        <v>20</v>
      </c>
      <c r="C110" s="30" t="s">
        <v>67</v>
      </c>
      <c r="D110" s="122">
        <v>5000000</v>
      </c>
      <c r="E110" s="122">
        <v>5000000</v>
      </c>
      <c r="F110" s="122">
        <v>2757418.9</v>
      </c>
      <c r="G110" s="122">
        <v>2757418.9</v>
      </c>
      <c r="H110" s="123">
        <v>2757418.9</v>
      </c>
    </row>
    <row r="111" spans="1:8" ht="18.75" customHeight="1" x14ac:dyDescent="0.25">
      <c r="A111" s="26">
        <v>20421</v>
      </c>
      <c r="B111" s="27"/>
      <c r="C111" s="30" t="s">
        <v>163</v>
      </c>
      <c r="D111" s="122">
        <f>SUM(D112:D114)</f>
        <v>300000000</v>
      </c>
      <c r="E111" s="122">
        <f>SUM(E112:E114)</f>
        <v>300000000</v>
      </c>
      <c r="F111" s="122">
        <f>SUM(F112:F114)</f>
        <v>208100000</v>
      </c>
      <c r="G111" s="122">
        <f>SUM(G112:G114)</f>
        <v>0</v>
      </c>
      <c r="H111" s="123">
        <f>SUM(H112:H114)</f>
        <v>0</v>
      </c>
    </row>
    <row r="112" spans="1:8" ht="18.75" customHeight="1" x14ac:dyDescent="0.25">
      <c r="A112" s="26">
        <v>204213</v>
      </c>
      <c r="B112" s="27">
        <v>20</v>
      </c>
      <c r="C112" s="30" t="s">
        <v>164</v>
      </c>
      <c r="D112" s="122">
        <v>20000000</v>
      </c>
      <c r="E112" s="122">
        <v>20000000</v>
      </c>
      <c r="F112" s="122">
        <v>0</v>
      </c>
      <c r="G112" s="122">
        <v>0</v>
      </c>
      <c r="H112" s="123">
        <v>0</v>
      </c>
    </row>
    <row r="113" spans="1:8" ht="18.75" customHeight="1" x14ac:dyDescent="0.25">
      <c r="A113" s="26">
        <v>204214</v>
      </c>
      <c r="B113" s="27">
        <v>20</v>
      </c>
      <c r="C113" s="30" t="s">
        <v>69</v>
      </c>
      <c r="D113" s="122">
        <v>200000000</v>
      </c>
      <c r="E113" s="122">
        <v>200000000</v>
      </c>
      <c r="F113" s="122">
        <v>200000000</v>
      </c>
      <c r="G113" s="122">
        <v>0</v>
      </c>
      <c r="H113" s="123">
        <v>0</v>
      </c>
    </row>
    <row r="114" spans="1:8" ht="18.75" customHeight="1" x14ac:dyDescent="0.25">
      <c r="A114" s="26">
        <v>204215</v>
      </c>
      <c r="B114" s="27">
        <v>20</v>
      </c>
      <c r="C114" s="30" t="s">
        <v>165</v>
      </c>
      <c r="D114" s="122">
        <v>80000000</v>
      </c>
      <c r="E114" s="122">
        <v>80000000</v>
      </c>
      <c r="F114" s="122">
        <v>8100000</v>
      </c>
      <c r="G114" s="122">
        <v>0</v>
      </c>
      <c r="H114" s="123">
        <v>0</v>
      </c>
    </row>
    <row r="115" spans="1:8" ht="18.75" customHeight="1" x14ac:dyDescent="0.25">
      <c r="A115" s="26">
        <v>20441</v>
      </c>
      <c r="B115" s="27"/>
      <c r="C115" s="30" t="s">
        <v>70</v>
      </c>
      <c r="D115" s="122">
        <f>+D116</f>
        <v>897000000</v>
      </c>
      <c r="E115" s="122">
        <f>+E116</f>
        <v>873233565</v>
      </c>
      <c r="F115" s="122">
        <f>+F116</f>
        <v>332039664</v>
      </c>
      <c r="G115" s="122">
        <f>+G116</f>
        <v>203840611</v>
      </c>
      <c r="H115" s="123">
        <f>+H116</f>
        <v>203840611</v>
      </c>
    </row>
    <row r="116" spans="1:8" ht="18.75" customHeight="1" x14ac:dyDescent="0.25">
      <c r="A116" s="26">
        <v>2044113</v>
      </c>
      <c r="B116" s="27">
        <v>20</v>
      </c>
      <c r="C116" s="30" t="s">
        <v>70</v>
      </c>
      <c r="D116" s="122">
        <v>897000000</v>
      </c>
      <c r="E116" s="122">
        <v>873233565</v>
      </c>
      <c r="F116" s="122">
        <v>332039664</v>
      </c>
      <c r="G116" s="122">
        <v>203840611</v>
      </c>
      <c r="H116" s="123">
        <v>203840611</v>
      </c>
    </row>
    <row r="117" spans="1:8" ht="18.75" customHeight="1" x14ac:dyDescent="0.25">
      <c r="A117" s="26">
        <v>3</v>
      </c>
      <c r="B117" s="27"/>
      <c r="C117" s="30" t="s">
        <v>71</v>
      </c>
      <c r="D117" s="122">
        <f>+D118+D121</f>
        <v>9707108725</v>
      </c>
      <c r="E117" s="122">
        <f>+E118+E121</f>
        <v>2081854022</v>
      </c>
      <c r="F117" s="122">
        <f>+F118+F121</f>
        <v>1201470792</v>
      </c>
      <c r="G117" s="122">
        <f>+G118+G121</f>
        <v>1201470792</v>
      </c>
      <c r="H117" s="123">
        <f>+H118+H121</f>
        <v>1201470792</v>
      </c>
    </row>
    <row r="118" spans="1:8" ht="18.75" customHeight="1" x14ac:dyDescent="0.25">
      <c r="A118" s="26">
        <v>32</v>
      </c>
      <c r="B118" s="27"/>
      <c r="C118" s="30" t="s">
        <v>166</v>
      </c>
      <c r="D118" s="122">
        <f t="shared" ref="D118:H119" si="0">+D119</f>
        <v>3370290944</v>
      </c>
      <c r="E118" s="122">
        <f t="shared" si="0"/>
        <v>0</v>
      </c>
      <c r="F118" s="122">
        <f t="shared" si="0"/>
        <v>0</v>
      </c>
      <c r="G118" s="122">
        <f t="shared" si="0"/>
        <v>0</v>
      </c>
      <c r="H118" s="123">
        <f t="shared" si="0"/>
        <v>0</v>
      </c>
    </row>
    <row r="119" spans="1:8" ht="18.75" customHeight="1" x14ac:dyDescent="0.25">
      <c r="A119" s="26">
        <v>321</v>
      </c>
      <c r="B119" s="27"/>
      <c r="C119" s="30" t="s">
        <v>167</v>
      </c>
      <c r="D119" s="122">
        <f t="shared" si="0"/>
        <v>3370290944</v>
      </c>
      <c r="E119" s="122">
        <f t="shared" si="0"/>
        <v>0</v>
      </c>
      <c r="F119" s="122">
        <f t="shared" si="0"/>
        <v>0</v>
      </c>
      <c r="G119" s="122">
        <f t="shared" si="0"/>
        <v>0</v>
      </c>
      <c r="H119" s="123">
        <f t="shared" si="0"/>
        <v>0</v>
      </c>
    </row>
    <row r="120" spans="1:8" ht="18.75" customHeight="1" x14ac:dyDescent="0.25">
      <c r="A120" s="26">
        <v>3211</v>
      </c>
      <c r="B120" s="27">
        <v>20</v>
      </c>
      <c r="C120" s="30" t="s">
        <v>168</v>
      </c>
      <c r="D120" s="122">
        <v>3370290944</v>
      </c>
      <c r="E120" s="122">
        <v>0</v>
      </c>
      <c r="F120" s="122">
        <v>0</v>
      </c>
      <c r="G120" s="122">
        <v>0</v>
      </c>
      <c r="H120" s="123">
        <v>0</v>
      </c>
    </row>
    <row r="121" spans="1:8" ht="18.75" customHeight="1" thickBot="1" x14ac:dyDescent="0.3">
      <c r="A121" s="32">
        <v>36</v>
      </c>
      <c r="B121" s="33"/>
      <c r="C121" s="73" t="s">
        <v>72</v>
      </c>
      <c r="D121" s="127">
        <f>+D132</f>
        <v>6336817781</v>
      </c>
      <c r="E121" s="127">
        <f>+E132</f>
        <v>2081854022</v>
      </c>
      <c r="F121" s="127">
        <f>+F132</f>
        <v>1201470792</v>
      </c>
      <c r="G121" s="127">
        <f>+G132</f>
        <v>1201470792</v>
      </c>
      <c r="H121" s="128">
        <f>+H132</f>
        <v>1201470792</v>
      </c>
    </row>
    <row r="122" spans="1:8" ht="16.5" thickBot="1" x14ac:dyDescent="0.3">
      <c r="A122" s="38"/>
      <c r="B122" s="39"/>
      <c r="C122" s="75"/>
      <c r="D122" s="42"/>
      <c r="E122" s="42"/>
      <c r="F122" s="42"/>
      <c r="G122" s="42"/>
      <c r="H122" s="42"/>
    </row>
    <row r="123" spans="1:8" x14ac:dyDescent="0.25">
      <c r="A123" s="416" t="s">
        <v>1</v>
      </c>
      <c r="B123" s="417"/>
      <c r="C123" s="417"/>
      <c r="D123" s="417"/>
      <c r="E123" s="417"/>
      <c r="F123" s="417"/>
      <c r="G123" s="417"/>
      <c r="H123" s="418"/>
    </row>
    <row r="124" spans="1:8" ht="12" customHeight="1" x14ac:dyDescent="0.25">
      <c r="A124" s="419" t="s">
        <v>115</v>
      </c>
      <c r="B124" s="420"/>
      <c r="C124" s="420"/>
      <c r="D124" s="420"/>
      <c r="E124" s="420"/>
      <c r="F124" s="420"/>
      <c r="G124" s="420"/>
      <c r="H124" s="421"/>
    </row>
    <row r="125" spans="1:8" ht="3" hidden="1" customHeight="1" x14ac:dyDescent="0.25">
      <c r="A125" s="2"/>
      <c r="H125" s="5"/>
    </row>
    <row r="126" spans="1:8" ht="14.25" customHeight="1" x14ac:dyDescent="0.25">
      <c r="A126" s="6" t="s">
        <v>0</v>
      </c>
      <c r="H126" s="5"/>
    </row>
    <row r="127" spans="1:8" ht="9.75" hidden="1" customHeight="1" x14ac:dyDescent="0.25">
      <c r="A127" s="2"/>
      <c r="H127" s="7"/>
    </row>
    <row r="128" spans="1:8" x14ac:dyDescent="0.25">
      <c r="A128" s="2" t="s">
        <v>116</v>
      </c>
      <c r="C128" s="57" t="s">
        <v>4</v>
      </c>
      <c r="E128" s="3" t="str">
        <f>E87</f>
        <v>MES:</v>
      </c>
      <c r="F128" s="3" t="str">
        <f>F7</f>
        <v>ABRIL</v>
      </c>
      <c r="G128" s="3" t="str">
        <f>G87:H87</f>
        <v xml:space="preserve">                                VIGENCIA FISCAL:      2017</v>
      </c>
      <c r="H128" s="5"/>
    </row>
    <row r="129" spans="1:8" ht="1.5" customHeight="1" thickBot="1" x14ac:dyDescent="0.3">
      <c r="A129" s="2"/>
      <c r="H129" s="5"/>
    </row>
    <row r="130" spans="1:8" ht="15.75" thickBot="1" x14ac:dyDescent="0.3">
      <c r="A130" s="132"/>
      <c r="B130" s="133"/>
      <c r="C130" s="134"/>
      <c r="D130" s="135"/>
      <c r="E130" s="135"/>
      <c r="F130" s="135"/>
      <c r="G130" s="135"/>
      <c r="H130" s="136"/>
    </row>
    <row r="131" spans="1:8" ht="27" customHeight="1" thickBot="1" x14ac:dyDescent="0.3">
      <c r="A131" s="10" t="s">
        <v>119</v>
      </c>
      <c r="B131" s="43"/>
      <c r="C131" s="44" t="s">
        <v>120</v>
      </c>
      <c r="D131" s="45" t="s">
        <v>121</v>
      </c>
      <c r="E131" s="45" t="s">
        <v>122</v>
      </c>
      <c r="F131" s="45" t="s">
        <v>123</v>
      </c>
      <c r="G131" s="45" t="s">
        <v>124</v>
      </c>
      <c r="H131" s="47" t="s">
        <v>125</v>
      </c>
    </row>
    <row r="132" spans="1:8" ht="15.75" x14ac:dyDescent="0.25">
      <c r="A132" s="21">
        <v>361</v>
      </c>
      <c r="B132" s="22"/>
      <c r="C132" s="78" t="s">
        <v>73</v>
      </c>
      <c r="D132" s="23">
        <f>+D133+D134</f>
        <v>6336817781</v>
      </c>
      <c r="E132" s="23">
        <f>+E133+E134</f>
        <v>2081854022</v>
      </c>
      <c r="F132" s="23">
        <f>+F133+F134</f>
        <v>1201470792</v>
      </c>
      <c r="G132" s="23">
        <f>+G133+G134</f>
        <v>1201470792</v>
      </c>
      <c r="H132" s="25">
        <f>+H133+H134</f>
        <v>1201470792</v>
      </c>
    </row>
    <row r="133" spans="1:8" ht="15.75" x14ac:dyDescent="0.25">
      <c r="A133" s="144">
        <v>3611</v>
      </c>
      <c r="B133" s="145">
        <v>10</v>
      </c>
      <c r="C133" s="83" t="s">
        <v>73</v>
      </c>
      <c r="D133" s="146">
        <f>+D135+D136+D137</f>
        <v>2013993633</v>
      </c>
      <c r="E133" s="146">
        <f>+E137+E136</f>
        <v>229818</v>
      </c>
      <c r="F133" s="146">
        <f>+F137+F136</f>
        <v>229818</v>
      </c>
      <c r="G133" s="146">
        <f>+G137+G136</f>
        <v>229818</v>
      </c>
      <c r="H133" s="147">
        <f>+H137+H136</f>
        <v>229818</v>
      </c>
    </row>
    <row r="134" spans="1:8" ht="15.75" x14ac:dyDescent="0.25">
      <c r="A134" s="26">
        <v>3611</v>
      </c>
      <c r="B134" s="27">
        <v>20</v>
      </c>
      <c r="C134" s="30" t="s">
        <v>73</v>
      </c>
      <c r="D134" s="28">
        <f>+D138</f>
        <v>4322824148</v>
      </c>
      <c r="E134" s="28">
        <f>+E135+E138</f>
        <v>2081624204</v>
      </c>
      <c r="F134" s="28">
        <f>+F135+F138</f>
        <v>1201240974</v>
      </c>
      <c r="G134" s="28">
        <f>+G135+G138</f>
        <v>1201240974</v>
      </c>
      <c r="H134" s="29">
        <f>+H135+H138</f>
        <v>1201240974</v>
      </c>
    </row>
    <row r="135" spans="1:8" ht="15.75" x14ac:dyDescent="0.25">
      <c r="A135" s="26">
        <v>36111</v>
      </c>
      <c r="B135" s="27">
        <v>10</v>
      </c>
      <c r="C135" s="30" t="s">
        <v>169</v>
      </c>
      <c r="D135" s="28">
        <v>402798727</v>
      </c>
      <c r="E135" s="28">
        <v>0</v>
      </c>
      <c r="F135" s="28">
        <v>0</v>
      </c>
      <c r="G135" s="28">
        <v>0</v>
      </c>
      <c r="H135" s="29">
        <v>0</v>
      </c>
    </row>
    <row r="136" spans="1:8" ht="15.75" x14ac:dyDescent="0.25">
      <c r="A136" s="26">
        <v>36112</v>
      </c>
      <c r="B136" s="27">
        <v>10</v>
      </c>
      <c r="C136" s="30" t="s">
        <v>170</v>
      </c>
      <c r="D136" s="28">
        <v>604198090</v>
      </c>
      <c r="E136" s="28">
        <v>229818</v>
      </c>
      <c r="F136" s="28">
        <v>229818</v>
      </c>
      <c r="G136" s="28">
        <v>229818</v>
      </c>
      <c r="H136" s="29">
        <v>229818</v>
      </c>
    </row>
    <row r="137" spans="1:8" ht="15.75" x14ac:dyDescent="0.25">
      <c r="A137" s="26">
        <v>36113</v>
      </c>
      <c r="B137" s="27">
        <v>10</v>
      </c>
      <c r="C137" s="30" t="s">
        <v>74</v>
      </c>
      <c r="D137" s="28">
        <v>1006996816</v>
      </c>
      <c r="E137" s="28">
        <v>0</v>
      </c>
      <c r="F137" s="28">
        <v>0</v>
      </c>
      <c r="G137" s="28">
        <v>0</v>
      </c>
      <c r="H137" s="29">
        <v>0</v>
      </c>
    </row>
    <row r="138" spans="1:8" ht="16.5" thickBot="1" x14ac:dyDescent="0.3">
      <c r="A138" s="144">
        <v>36113</v>
      </c>
      <c r="B138" s="145">
        <v>20</v>
      </c>
      <c r="C138" s="83" t="s">
        <v>74</v>
      </c>
      <c r="D138" s="146">
        <v>4322824148</v>
      </c>
      <c r="E138" s="146">
        <v>2081624204</v>
      </c>
      <c r="F138" s="146">
        <v>1201240974</v>
      </c>
      <c r="G138" s="146">
        <v>1201240974</v>
      </c>
      <c r="H138" s="147">
        <v>1201240974</v>
      </c>
    </row>
    <row r="139" spans="1:8" ht="16.5" customHeight="1" thickBot="1" x14ac:dyDescent="0.3">
      <c r="A139" s="239" t="s">
        <v>171</v>
      </c>
      <c r="B139" s="108"/>
      <c r="C139" s="148" t="s">
        <v>172</v>
      </c>
      <c r="D139" s="109">
        <f>+D140</f>
        <v>824041891236</v>
      </c>
      <c r="E139" s="109">
        <f t="shared" ref="E139:H141" si="1">+E140</f>
        <v>322088509085</v>
      </c>
      <c r="F139" s="109">
        <f t="shared" si="1"/>
        <v>322088509085</v>
      </c>
      <c r="G139" s="109">
        <f t="shared" si="1"/>
        <v>322088509085</v>
      </c>
      <c r="H139" s="110">
        <f t="shared" si="1"/>
        <v>322088509085</v>
      </c>
    </row>
    <row r="140" spans="1:8" ht="15.75" x14ac:dyDescent="0.25">
      <c r="A140" s="21">
        <v>7</v>
      </c>
      <c r="B140" s="22"/>
      <c r="C140" s="78" t="s">
        <v>172</v>
      </c>
      <c r="D140" s="23">
        <f>+D141</f>
        <v>824041891236</v>
      </c>
      <c r="E140" s="23">
        <f t="shared" si="1"/>
        <v>322088509085</v>
      </c>
      <c r="F140" s="23">
        <f t="shared" si="1"/>
        <v>322088509085</v>
      </c>
      <c r="G140" s="23">
        <f t="shared" si="1"/>
        <v>322088509085</v>
      </c>
      <c r="H140" s="25">
        <f t="shared" si="1"/>
        <v>322088509085</v>
      </c>
    </row>
    <row r="141" spans="1:8" ht="15.75" x14ac:dyDescent="0.25">
      <c r="A141" s="26">
        <v>71</v>
      </c>
      <c r="B141" s="27"/>
      <c r="C141" s="30" t="s">
        <v>173</v>
      </c>
      <c r="D141" s="28">
        <f>+D142</f>
        <v>824041891236</v>
      </c>
      <c r="E141" s="28">
        <f t="shared" si="1"/>
        <v>322088509085</v>
      </c>
      <c r="F141" s="28">
        <f t="shared" si="1"/>
        <v>322088509085</v>
      </c>
      <c r="G141" s="28">
        <f t="shared" si="1"/>
        <v>322088509085</v>
      </c>
      <c r="H141" s="29">
        <f t="shared" si="1"/>
        <v>322088509085</v>
      </c>
    </row>
    <row r="142" spans="1:8" ht="16.5" customHeight="1" thickBot="1" x14ac:dyDescent="0.3">
      <c r="A142" s="32">
        <v>711</v>
      </c>
      <c r="B142" s="33">
        <v>11</v>
      </c>
      <c r="C142" s="73" t="s">
        <v>174</v>
      </c>
      <c r="D142" s="36">
        <f>735949262360+88092628876</f>
        <v>824041891236</v>
      </c>
      <c r="E142" s="36">
        <v>322088509085</v>
      </c>
      <c r="F142" s="36">
        <v>322088509085</v>
      </c>
      <c r="G142" s="36">
        <v>322088509085</v>
      </c>
      <c r="H142" s="37">
        <v>322088509085</v>
      </c>
    </row>
    <row r="143" spans="1:8" ht="14.25" customHeight="1" thickBot="1" x14ac:dyDescent="0.3">
      <c r="A143" s="239" t="s">
        <v>75</v>
      </c>
      <c r="B143" s="108"/>
      <c r="C143" s="148" t="s">
        <v>76</v>
      </c>
      <c r="D143" s="109">
        <f>+D144+D179+D184+D197</f>
        <v>1746086183982</v>
      </c>
      <c r="E143" s="109">
        <f>+E144+E179+E184+E197</f>
        <v>1567725230642.5701</v>
      </c>
      <c r="F143" s="109">
        <f>+F144+F179+F184+F197</f>
        <v>1141722564635.5701</v>
      </c>
      <c r="G143" s="109">
        <f>+G144+G179+G184+G197</f>
        <v>436003469609.57001</v>
      </c>
      <c r="H143" s="110">
        <f>+H144+H179+H184+H197</f>
        <v>51786636429.57</v>
      </c>
    </row>
    <row r="144" spans="1:8" ht="21.75" customHeight="1" x14ac:dyDescent="0.25">
      <c r="A144" s="21">
        <v>2401</v>
      </c>
      <c r="B144" s="22"/>
      <c r="C144" s="78" t="s">
        <v>175</v>
      </c>
      <c r="D144" s="122">
        <f>+D145</f>
        <v>1565987911692</v>
      </c>
      <c r="E144" s="122">
        <f>+E145</f>
        <v>1427003230704</v>
      </c>
      <c r="F144" s="122">
        <f>+F145</f>
        <v>1078251583770</v>
      </c>
      <c r="G144" s="122">
        <f>+G145</f>
        <v>423161149782</v>
      </c>
      <c r="H144" s="123">
        <f>+H145</f>
        <v>38944357220</v>
      </c>
    </row>
    <row r="145" spans="1:8" ht="15.75" x14ac:dyDescent="0.25">
      <c r="A145" s="26">
        <v>24010600</v>
      </c>
      <c r="B145" s="27"/>
      <c r="C145" s="30" t="s">
        <v>78</v>
      </c>
      <c r="D145" s="122">
        <f>+D146+D147+D148+D149+D150+D151+D152+D153+D154+D155+D156+D157+D158+D159+D160+D170+D171+D172+D173+D174+D175+D176+D177+D178</f>
        <v>1565987911692</v>
      </c>
      <c r="E145" s="122">
        <f>+E146+E147+E148+E149+E150+E151+E152+E153+E154+E155+E156+E157+E158+E159+E160+E170+E171+E172+E173+E174+E175+E176+E177+E178</f>
        <v>1427003230704</v>
      </c>
      <c r="F145" s="122">
        <f>+F146+F147+F148+F149+F150+F151+F152+F153+F154+F155+F156+F157+F158+F159+F160+F170+F171+F172+F173+F174+F175+F176+F177+F178</f>
        <v>1078251583770</v>
      </c>
      <c r="G145" s="122">
        <f>+G146+G147+G148+G149+G150+G151+G152+G153+G154+G155+G156+G157+G158+G159+G160+G170+G171+G172+G173+G174+G175+G176+G177+G178</f>
        <v>423161149782</v>
      </c>
      <c r="H145" s="123">
        <f>+H146+H147+H148+H149+H150+H151+H152+H153+H154+H155+H156+H157+H158+H159+H160+H170+H171+H172+H173+H174+H175+H176+H177+H178</f>
        <v>38944357220</v>
      </c>
    </row>
    <row r="146" spans="1:8" ht="30" customHeight="1" x14ac:dyDescent="0.25">
      <c r="A146" s="26">
        <v>240106001</v>
      </c>
      <c r="B146" s="27">
        <v>11</v>
      </c>
      <c r="C146" s="30" t="s">
        <v>176</v>
      </c>
      <c r="D146" s="122">
        <v>138986000000</v>
      </c>
      <c r="E146" s="122">
        <v>138986000000</v>
      </c>
      <c r="F146" s="122">
        <v>138986000000</v>
      </c>
      <c r="G146" s="122">
        <v>0</v>
      </c>
      <c r="H146" s="123">
        <v>0</v>
      </c>
    </row>
    <row r="147" spans="1:8" ht="27.75" customHeight="1" x14ac:dyDescent="0.25">
      <c r="A147" s="26">
        <v>240106001</v>
      </c>
      <c r="B147" s="27">
        <v>20</v>
      </c>
      <c r="C147" s="30" t="s">
        <v>176</v>
      </c>
      <c r="D147" s="122">
        <v>20000000000</v>
      </c>
      <c r="E147" s="122">
        <v>20000000000</v>
      </c>
      <c r="F147" s="122">
        <v>20000000000</v>
      </c>
      <c r="G147" s="122">
        <v>0</v>
      </c>
      <c r="H147" s="123">
        <v>0</v>
      </c>
    </row>
    <row r="148" spans="1:8" ht="31.5" customHeight="1" x14ac:dyDescent="0.25">
      <c r="A148" s="26">
        <v>240106002</v>
      </c>
      <c r="B148" s="27">
        <v>10</v>
      </c>
      <c r="C148" s="30" t="s">
        <v>177</v>
      </c>
      <c r="D148" s="122">
        <v>5000000000</v>
      </c>
      <c r="E148" s="122">
        <v>5000000000</v>
      </c>
      <c r="F148" s="122">
        <v>5000000000</v>
      </c>
      <c r="G148" s="122">
        <v>5000000000</v>
      </c>
      <c r="H148" s="123">
        <v>0</v>
      </c>
    </row>
    <row r="149" spans="1:8" ht="46.5" customHeight="1" x14ac:dyDescent="0.25">
      <c r="A149" s="26">
        <v>240106003</v>
      </c>
      <c r="B149" s="27">
        <v>10</v>
      </c>
      <c r="C149" s="30" t="s">
        <v>98</v>
      </c>
      <c r="D149" s="122">
        <v>29238879050</v>
      </c>
      <c r="E149" s="122">
        <v>29238879050</v>
      </c>
      <c r="F149" s="122">
        <v>29238879050</v>
      </c>
      <c r="G149" s="122">
        <v>29238879050</v>
      </c>
      <c r="H149" s="123">
        <v>0</v>
      </c>
    </row>
    <row r="150" spans="1:8" ht="47.25" customHeight="1" x14ac:dyDescent="0.25">
      <c r="A150" s="26">
        <v>240106003</v>
      </c>
      <c r="B150" s="27">
        <v>13</v>
      </c>
      <c r="C150" s="30" t="s">
        <v>98</v>
      </c>
      <c r="D150" s="124">
        <v>20000000000</v>
      </c>
      <c r="E150" s="122">
        <f>7526061970+8169601565</f>
        <v>15695663535</v>
      </c>
      <c r="F150" s="122">
        <v>5288739545</v>
      </c>
      <c r="G150" s="122">
        <v>3201722208</v>
      </c>
      <c r="H150" s="123">
        <v>318823152</v>
      </c>
    </row>
    <row r="151" spans="1:8" ht="45" customHeight="1" x14ac:dyDescent="0.25">
      <c r="A151" s="26">
        <v>240106003</v>
      </c>
      <c r="B151" s="27">
        <v>11</v>
      </c>
      <c r="C151" s="30" t="s">
        <v>98</v>
      </c>
      <c r="D151" s="122">
        <v>39565253575</v>
      </c>
      <c r="E151" s="122">
        <v>1633082944</v>
      </c>
      <c r="F151" s="122">
        <v>0</v>
      </c>
      <c r="G151" s="122">
        <v>0</v>
      </c>
      <c r="H151" s="123">
        <v>0</v>
      </c>
    </row>
    <row r="152" spans="1:8" ht="31.5" customHeight="1" x14ac:dyDescent="0.25">
      <c r="A152" s="26">
        <v>240106003</v>
      </c>
      <c r="B152" s="27">
        <v>20</v>
      </c>
      <c r="C152" s="30" t="s">
        <v>98</v>
      </c>
      <c r="D152" s="122">
        <v>10494512551</v>
      </c>
      <c r="E152" s="122">
        <v>3890591524</v>
      </c>
      <c r="F152" s="122">
        <v>3890591524</v>
      </c>
      <c r="G152" s="122">
        <v>145538886</v>
      </c>
      <c r="H152" s="123">
        <v>145538886</v>
      </c>
    </row>
    <row r="153" spans="1:8" ht="31.5" customHeight="1" x14ac:dyDescent="0.25">
      <c r="A153" s="26">
        <v>240106004</v>
      </c>
      <c r="B153" s="27">
        <v>10</v>
      </c>
      <c r="C153" s="30" t="s">
        <v>81</v>
      </c>
      <c r="D153" s="122">
        <v>3151400000</v>
      </c>
      <c r="E153" s="122">
        <v>3151400000</v>
      </c>
      <c r="F153" s="122">
        <v>3151400000</v>
      </c>
      <c r="G153" s="122">
        <v>3151400000</v>
      </c>
      <c r="H153" s="123">
        <v>0</v>
      </c>
    </row>
    <row r="154" spans="1:8" ht="35.25" customHeight="1" x14ac:dyDescent="0.25">
      <c r="A154" s="26">
        <v>240106005</v>
      </c>
      <c r="B154" s="27">
        <v>11</v>
      </c>
      <c r="C154" s="30" t="s">
        <v>178</v>
      </c>
      <c r="D154" s="122">
        <f>307423610421+44099730147</f>
        <v>351523340568</v>
      </c>
      <c r="E154" s="122">
        <f>307423610421+44099730147</f>
        <v>351523340568</v>
      </c>
      <c r="F154" s="122">
        <f>307423610421+44099730147</f>
        <v>351523340568</v>
      </c>
      <c r="G154" s="122">
        <v>38457689354</v>
      </c>
      <c r="H154" s="123">
        <v>38457689354</v>
      </c>
    </row>
    <row r="155" spans="1:8" ht="60.75" customHeight="1" x14ac:dyDescent="0.25">
      <c r="A155" s="26">
        <v>240106006</v>
      </c>
      <c r="B155" s="27">
        <v>10</v>
      </c>
      <c r="C155" s="30" t="s">
        <v>179</v>
      </c>
      <c r="D155" s="122">
        <v>42691728016</v>
      </c>
      <c r="E155" s="122">
        <v>42691728016</v>
      </c>
      <c r="F155" s="122">
        <v>42691728016</v>
      </c>
      <c r="G155" s="122">
        <v>42691728016</v>
      </c>
      <c r="H155" s="123">
        <v>0</v>
      </c>
    </row>
    <row r="156" spans="1:8" ht="60.75" customHeight="1" x14ac:dyDescent="0.25">
      <c r="A156" s="26">
        <v>240106006</v>
      </c>
      <c r="B156" s="27">
        <v>13</v>
      </c>
      <c r="C156" s="30" t="s">
        <v>179</v>
      </c>
      <c r="D156" s="122">
        <v>19811865446</v>
      </c>
      <c r="E156" s="122">
        <v>19811865446</v>
      </c>
      <c r="F156" s="122">
        <v>19811865446</v>
      </c>
      <c r="G156" s="122">
        <v>19811865446</v>
      </c>
      <c r="H156" s="123">
        <v>0</v>
      </c>
    </row>
    <row r="157" spans="1:8" ht="45.75" customHeight="1" x14ac:dyDescent="0.25">
      <c r="A157" s="26">
        <v>240106007</v>
      </c>
      <c r="B157" s="27">
        <v>10</v>
      </c>
      <c r="C157" s="30" t="s">
        <v>180</v>
      </c>
      <c r="D157" s="122">
        <v>94807993692</v>
      </c>
      <c r="E157" s="122">
        <v>94807993692</v>
      </c>
      <c r="F157" s="122">
        <v>94807993692</v>
      </c>
      <c r="G157" s="122">
        <v>94807993692</v>
      </c>
      <c r="H157" s="123">
        <v>0</v>
      </c>
    </row>
    <row r="158" spans="1:8" ht="47.25" customHeight="1" x14ac:dyDescent="0.25">
      <c r="A158" s="26">
        <v>240106007</v>
      </c>
      <c r="B158" s="27">
        <v>13</v>
      </c>
      <c r="C158" s="30" t="s">
        <v>180</v>
      </c>
      <c r="D158" s="122">
        <v>70000000000</v>
      </c>
      <c r="E158" s="122">
        <v>70000000000</v>
      </c>
      <c r="F158" s="122">
        <v>70000000000</v>
      </c>
      <c r="G158" s="122">
        <v>70000000000</v>
      </c>
      <c r="H158" s="123">
        <v>0</v>
      </c>
    </row>
    <row r="159" spans="1:8" ht="62.25" customHeight="1" x14ac:dyDescent="0.25">
      <c r="A159" s="26">
        <v>240106008</v>
      </c>
      <c r="B159" s="27">
        <v>10</v>
      </c>
      <c r="C159" s="30" t="s">
        <v>181</v>
      </c>
      <c r="D159" s="122">
        <v>9928862439</v>
      </c>
      <c r="E159" s="122">
        <v>9928862439</v>
      </c>
      <c r="F159" s="122">
        <v>9928862439</v>
      </c>
      <c r="G159" s="122">
        <v>9928862439</v>
      </c>
      <c r="H159" s="123">
        <v>0</v>
      </c>
    </row>
    <row r="160" spans="1:8" ht="96.75" customHeight="1" thickBot="1" x14ac:dyDescent="0.3">
      <c r="A160" s="32">
        <v>240106009</v>
      </c>
      <c r="B160" s="33">
        <v>10</v>
      </c>
      <c r="C160" s="73" t="s">
        <v>182</v>
      </c>
      <c r="D160" s="127">
        <v>59971937176</v>
      </c>
      <c r="E160" s="127">
        <v>59971937176</v>
      </c>
      <c r="F160" s="127">
        <v>59971937176</v>
      </c>
      <c r="G160" s="127">
        <v>59971937176</v>
      </c>
      <c r="H160" s="128">
        <v>0</v>
      </c>
    </row>
    <row r="161" spans="1:195" ht="8.25" customHeight="1" thickBot="1" x14ac:dyDescent="0.3">
      <c r="A161" s="38"/>
      <c r="B161" s="39"/>
      <c r="C161" s="75"/>
      <c r="D161" s="129"/>
      <c r="E161" s="129"/>
      <c r="F161" s="129"/>
      <c r="G161" s="129"/>
      <c r="H161" s="129"/>
    </row>
    <row r="162" spans="1:195" x14ac:dyDescent="0.25">
      <c r="A162" s="416" t="s">
        <v>1</v>
      </c>
      <c r="B162" s="417"/>
      <c r="C162" s="417"/>
      <c r="D162" s="417"/>
      <c r="E162" s="417"/>
      <c r="F162" s="417"/>
      <c r="G162" s="417"/>
      <c r="H162" s="418"/>
    </row>
    <row r="163" spans="1:195" ht="14.25" customHeight="1" x14ac:dyDescent="0.25">
      <c r="A163" s="419" t="s">
        <v>115</v>
      </c>
      <c r="B163" s="420"/>
      <c r="C163" s="420"/>
      <c r="D163" s="420"/>
      <c r="E163" s="420"/>
      <c r="F163" s="420"/>
      <c r="G163" s="420"/>
      <c r="H163" s="421"/>
      <c r="I163" s="420"/>
      <c r="J163" s="420"/>
      <c r="K163" s="420"/>
      <c r="L163" s="419"/>
      <c r="M163" s="420"/>
      <c r="N163" s="420"/>
      <c r="O163" s="420"/>
      <c r="P163" s="420"/>
      <c r="Q163" s="420"/>
      <c r="R163" s="420"/>
      <c r="S163" s="421"/>
      <c r="T163" s="419"/>
      <c r="U163" s="420"/>
      <c r="V163" s="420"/>
      <c r="W163" s="420"/>
      <c r="X163" s="420"/>
      <c r="Y163" s="420"/>
      <c r="Z163" s="420"/>
      <c r="AA163" s="421"/>
      <c r="AB163" s="419"/>
      <c r="AC163" s="420"/>
      <c r="AD163" s="420"/>
      <c r="AE163" s="420"/>
      <c r="AF163" s="420"/>
      <c r="AG163" s="420"/>
      <c r="AH163" s="420"/>
      <c r="AI163" s="421"/>
      <c r="AJ163" s="419"/>
      <c r="AK163" s="420"/>
      <c r="AL163" s="420"/>
      <c r="AM163" s="420"/>
      <c r="AN163" s="420"/>
      <c r="AO163" s="420"/>
      <c r="AP163" s="420"/>
      <c r="AQ163" s="421"/>
      <c r="AR163" s="419"/>
      <c r="AS163" s="420"/>
      <c r="AT163" s="420"/>
      <c r="AU163" s="420"/>
      <c r="AV163" s="420"/>
      <c r="AW163" s="420"/>
      <c r="AX163" s="420"/>
      <c r="AY163" s="421"/>
      <c r="AZ163" s="419"/>
      <c r="BA163" s="420"/>
      <c r="BB163" s="420"/>
      <c r="BC163" s="420"/>
      <c r="BD163" s="420"/>
      <c r="BE163" s="420"/>
      <c r="BF163" s="420"/>
      <c r="BG163" s="421"/>
      <c r="BH163" s="419"/>
      <c r="BI163" s="420"/>
      <c r="BJ163" s="420"/>
      <c r="BK163" s="420"/>
      <c r="BL163" s="420"/>
      <c r="BM163" s="420"/>
      <c r="BN163" s="420"/>
      <c r="BO163" s="421"/>
      <c r="BP163" s="419"/>
      <c r="BQ163" s="420"/>
      <c r="BR163" s="420"/>
      <c r="BS163" s="420"/>
      <c r="BT163" s="420"/>
      <c r="BU163" s="420"/>
      <c r="BV163" s="420"/>
      <c r="BW163" s="421"/>
      <c r="BX163" s="419"/>
      <c r="BY163" s="420"/>
      <c r="BZ163" s="420"/>
      <c r="CA163" s="420"/>
      <c r="CB163" s="420"/>
      <c r="CC163" s="420"/>
      <c r="CD163" s="420"/>
      <c r="CE163" s="421"/>
      <c r="CF163" s="419"/>
      <c r="CG163" s="420"/>
      <c r="CH163" s="420"/>
      <c r="CI163" s="420"/>
      <c r="CJ163" s="420"/>
      <c r="CK163" s="420"/>
      <c r="CL163" s="420"/>
      <c r="CM163" s="421"/>
      <c r="CN163" s="419"/>
      <c r="CO163" s="420"/>
      <c r="CP163" s="420"/>
      <c r="CQ163" s="420"/>
      <c r="CR163" s="420"/>
      <c r="CS163" s="420"/>
      <c r="CT163" s="420"/>
      <c r="CU163" s="421"/>
      <c r="CV163" s="419"/>
      <c r="CW163" s="420"/>
      <c r="CX163" s="420"/>
      <c r="CY163" s="420"/>
      <c r="CZ163" s="420"/>
      <c r="DA163" s="420"/>
      <c r="DB163" s="420"/>
      <c r="DC163" s="421"/>
      <c r="DD163" s="419"/>
      <c r="DE163" s="420"/>
      <c r="DF163" s="420"/>
      <c r="DG163" s="420"/>
      <c r="DH163" s="420"/>
      <c r="DI163" s="420"/>
      <c r="DJ163" s="420"/>
      <c r="DK163" s="421"/>
      <c r="DL163" s="419"/>
      <c r="DM163" s="420"/>
      <c r="DN163" s="420"/>
      <c r="DO163" s="420"/>
      <c r="DP163" s="420"/>
      <c r="DQ163" s="420"/>
      <c r="DR163" s="420"/>
      <c r="DS163" s="421"/>
      <c r="DT163" s="419"/>
      <c r="DU163" s="420"/>
      <c r="DV163" s="420"/>
      <c r="DW163" s="420"/>
      <c r="DX163" s="420"/>
      <c r="DY163" s="420"/>
      <c r="DZ163" s="420"/>
      <c r="EA163" s="421"/>
      <c r="EB163" s="419"/>
      <c r="EC163" s="420"/>
      <c r="ED163" s="420"/>
      <c r="EE163" s="420"/>
      <c r="EF163" s="420"/>
      <c r="EG163" s="420"/>
      <c r="EH163" s="420"/>
      <c r="EI163" s="421"/>
      <c r="EJ163" s="419"/>
      <c r="EK163" s="420"/>
      <c r="EL163" s="420"/>
      <c r="EM163" s="420"/>
      <c r="EN163" s="420"/>
      <c r="EO163" s="420"/>
      <c r="EP163" s="420"/>
      <c r="EQ163" s="421"/>
      <c r="ER163" s="419"/>
      <c r="ES163" s="420"/>
      <c r="ET163" s="420"/>
      <c r="EU163" s="420"/>
      <c r="EV163" s="420"/>
      <c r="EW163" s="420"/>
      <c r="EX163" s="420"/>
      <c r="EY163" s="421"/>
      <c r="EZ163" s="419"/>
      <c r="FA163" s="420"/>
      <c r="FB163" s="420"/>
      <c r="FC163" s="420"/>
      <c r="FD163" s="420"/>
      <c r="FE163" s="420"/>
      <c r="FF163" s="420"/>
      <c r="FG163" s="421"/>
      <c r="FH163" s="419"/>
      <c r="FI163" s="420"/>
      <c r="FJ163" s="420"/>
      <c r="FK163" s="420"/>
      <c r="FL163" s="420"/>
      <c r="FM163" s="420"/>
      <c r="FN163" s="420"/>
      <c r="FO163" s="421"/>
      <c r="FP163" s="419"/>
      <c r="FQ163" s="420"/>
      <c r="FR163" s="420"/>
      <c r="FS163" s="420"/>
      <c r="FT163" s="420"/>
      <c r="FU163" s="420"/>
      <c r="FV163" s="420"/>
      <c r="FW163" s="421"/>
      <c r="FX163" s="419"/>
      <c r="FY163" s="420"/>
      <c r="FZ163" s="420"/>
      <c r="GA163" s="420"/>
      <c r="GB163" s="420"/>
      <c r="GC163" s="420"/>
      <c r="GD163" s="420"/>
      <c r="GE163" s="421"/>
      <c r="GF163" s="419"/>
      <c r="GG163" s="420"/>
      <c r="GH163" s="420"/>
      <c r="GI163" s="420"/>
      <c r="GJ163" s="420"/>
      <c r="GK163" s="420"/>
      <c r="GL163" s="420"/>
      <c r="GM163" s="421"/>
    </row>
    <row r="164" spans="1:195" ht="3.75" customHeight="1" x14ac:dyDescent="0.25">
      <c r="A164" s="2"/>
      <c r="H164" s="5"/>
      <c r="J164" s="3"/>
      <c r="K164" s="3"/>
      <c r="L164" s="2"/>
      <c r="N164" s="57"/>
      <c r="O164" s="3"/>
      <c r="P164" s="3"/>
      <c r="Q164" s="3"/>
      <c r="R164" s="3"/>
      <c r="S164" s="5"/>
      <c r="T164" s="2"/>
      <c r="V164" s="57"/>
      <c r="W164" s="3"/>
      <c r="X164" s="3"/>
      <c r="Y164" s="3"/>
      <c r="Z164" s="3"/>
      <c r="AA164" s="5"/>
      <c r="AB164" s="2"/>
      <c r="AD164" s="57"/>
      <c r="AE164" s="3"/>
      <c r="AF164" s="3"/>
      <c r="AG164" s="3"/>
      <c r="AH164" s="3"/>
      <c r="AI164" s="5"/>
      <c r="AJ164" s="2"/>
      <c r="AL164" s="57"/>
      <c r="AM164" s="3"/>
      <c r="AN164" s="3"/>
      <c r="AO164" s="3"/>
      <c r="AP164" s="3"/>
      <c r="AQ164" s="5"/>
      <c r="AR164" s="2"/>
      <c r="AT164" s="57"/>
      <c r="AU164" s="3"/>
      <c r="AV164" s="3"/>
      <c r="AW164" s="3"/>
      <c r="AX164" s="3"/>
      <c r="AY164" s="5"/>
      <c r="AZ164" s="2"/>
      <c r="BB164" s="57"/>
      <c r="BC164" s="3"/>
      <c r="BD164" s="3"/>
      <c r="BE164" s="3"/>
      <c r="BF164" s="3"/>
      <c r="BG164" s="5"/>
      <c r="BH164" s="2"/>
      <c r="BJ164" s="57"/>
      <c r="BK164" s="3"/>
      <c r="BL164" s="3"/>
      <c r="BM164" s="3"/>
      <c r="BN164" s="3"/>
      <c r="BO164" s="5"/>
      <c r="BP164" s="2"/>
      <c r="BR164" s="57"/>
      <c r="BS164" s="3"/>
      <c r="BT164" s="3"/>
      <c r="BU164" s="3"/>
      <c r="BV164" s="3"/>
      <c r="BW164" s="5"/>
      <c r="BX164" s="2"/>
      <c r="BZ164" s="57"/>
      <c r="CA164" s="3"/>
      <c r="CB164" s="3"/>
      <c r="CC164" s="3"/>
      <c r="CD164" s="3"/>
      <c r="CE164" s="5"/>
      <c r="CF164" s="2"/>
      <c r="CH164" s="57"/>
      <c r="CI164" s="3"/>
      <c r="CJ164" s="3"/>
      <c r="CK164" s="3"/>
      <c r="CL164" s="3"/>
      <c r="CM164" s="5"/>
      <c r="CN164" s="2"/>
      <c r="CP164" s="57"/>
      <c r="CQ164" s="3"/>
      <c r="CR164" s="3"/>
      <c r="CS164" s="3"/>
      <c r="CT164" s="3"/>
      <c r="CU164" s="5"/>
      <c r="CV164" s="2"/>
      <c r="CX164" s="57"/>
      <c r="CY164" s="3"/>
      <c r="CZ164" s="3"/>
      <c r="DA164" s="3"/>
      <c r="DB164" s="3"/>
      <c r="DC164" s="5"/>
      <c r="DD164" s="2"/>
      <c r="DF164" s="57"/>
      <c r="DG164" s="3"/>
      <c r="DH164" s="3"/>
      <c r="DI164" s="3"/>
      <c r="DJ164" s="3"/>
      <c r="DK164" s="5"/>
      <c r="DL164" s="2"/>
      <c r="DN164" s="57"/>
      <c r="DO164" s="3"/>
      <c r="DP164" s="3"/>
      <c r="DQ164" s="3"/>
      <c r="DR164" s="3"/>
      <c r="DS164" s="5"/>
      <c r="DT164" s="2"/>
      <c r="DV164" s="57"/>
      <c r="DW164" s="3"/>
      <c r="DX164" s="3"/>
      <c r="DY164" s="3"/>
      <c r="DZ164" s="3"/>
      <c r="EA164" s="5"/>
      <c r="EB164" s="2"/>
      <c r="ED164" s="57"/>
      <c r="EE164" s="3"/>
      <c r="EF164" s="3"/>
      <c r="EG164" s="3"/>
      <c r="EH164" s="3"/>
      <c r="EI164" s="5"/>
      <c r="EJ164" s="2"/>
      <c r="EL164" s="57"/>
      <c r="EM164" s="3"/>
      <c r="EN164" s="3"/>
      <c r="EO164" s="3"/>
      <c r="EP164" s="3"/>
      <c r="EQ164" s="5"/>
      <c r="ER164" s="2"/>
      <c r="ET164" s="57"/>
      <c r="EU164" s="3"/>
      <c r="EV164" s="3"/>
      <c r="EW164" s="3"/>
      <c r="EX164" s="3"/>
      <c r="EY164" s="5"/>
      <c r="EZ164" s="2"/>
      <c r="FB164" s="57"/>
      <c r="FC164" s="3"/>
      <c r="FD164" s="3"/>
      <c r="FE164" s="3"/>
      <c r="FF164" s="3"/>
      <c r="FG164" s="5"/>
      <c r="FH164" s="2"/>
      <c r="FJ164" s="57"/>
      <c r="FK164" s="3"/>
      <c r="FL164" s="3"/>
      <c r="FM164" s="3"/>
      <c r="FN164" s="3"/>
      <c r="FO164" s="5"/>
      <c r="FP164" s="2"/>
      <c r="FR164" s="57"/>
      <c r="FS164" s="3"/>
      <c r="FT164" s="3"/>
      <c r="FU164" s="3"/>
      <c r="FV164" s="3"/>
      <c r="FW164" s="5"/>
      <c r="FX164" s="2"/>
      <c r="FZ164" s="57"/>
      <c r="GA164" s="3"/>
      <c r="GB164" s="3"/>
      <c r="GC164" s="3"/>
      <c r="GD164" s="3"/>
      <c r="GE164" s="5"/>
      <c r="GF164" s="2"/>
      <c r="GH164" s="57"/>
      <c r="GI164" s="3"/>
      <c r="GJ164" s="3"/>
      <c r="GK164" s="3"/>
      <c r="GL164" s="3"/>
      <c r="GM164" s="5"/>
    </row>
    <row r="165" spans="1:195" ht="11.25" customHeight="1" x14ac:dyDescent="0.25">
      <c r="A165" s="6" t="s">
        <v>0</v>
      </c>
      <c r="H165" s="5"/>
      <c r="I165" s="119"/>
      <c r="J165" s="3"/>
      <c r="K165" s="3"/>
      <c r="L165" s="6"/>
      <c r="N165" s="57"/>
      <c r="O165" s="3"/>
      <c r="P165" s="3"/>
      <c r="Q165" s="3"/>
      <c r="R165" s="3"/>
      <c r="S165" s="5"/>
      <c r="T165" s="6"/>
      <c r="V165" s="57"/>
      <c r="W165" s="3"/>
      <c r="X165" s="3"/>
      <c r="Y165" s="3"/>
      <c r="Z165" s="3"/>
      <c r="AA165" s="5"/>
      <c r="AB165" s="6"/>
      <c r="AD165" s="57"/>
      <c r="AE165" s="3"/>
      <c r="AF165" s="3"/>
      <c r="AG165" s="3"/>
      <c r="AH165" s="3"/>
      <c r="AI165" s="5"/>
      <c r="AJ165" s="6"/>
      <c r="AL165" s="57"/>
      <c r="AM165" s="3"/>
      <c r="AN165" s="3"/>
      <c r="AO165" s="3"/>
      <c r="AP165" s="3"/>
      <c r="AQ165" s="5"/>
      <c r="AR165" s="6"/>
      <c r="AT165" s="57"/>
      <c r="AU165" s="3"/>
      <c r="AV165" s="3"/>
      <c r="AW165" s="3"/>
      <c r="AX165" s="3"/>
      <c r="AY165" s="5"/>
      <c r="AZ165" s="6"/>
      <c r="BB165" s="57"/>
      <c r="BC165" s="3"/>
      <c r="BD165" s="3"/>
      <c r="BE165" s="3"/>
      <c r="BF165" s="3"/>
      <c r="BG165" s="5"/>
      <c r="BH165" s="6"/>
      <c r="BJ165" s="57"/>
      <c r="BK165" s="3"/>
      <c r="BL165" s="3"/>
      <c r="BM165" s="3"/>
      <c r="BN165" s="3"/>
      <c r="BO165" s="5"/>
      <c r="BP165" s="6"/>
      <c r="BR165" s="57"/>
      <c r="BS165" s="3"/>
      <c r="BT165" s="3"/>
      <c r="BU165" s="3"/>
      <c r="BV165" s="3"/>
      <c r="BW165" s="5"/>
      <c r="BX165" s="6"/>
      <c r="BZ165" s="57"/>
      <c r="CA165" s="3"/>
      <c r="CB165" s="3"/>
      <c r="CC165" s="3"/>
      <c r="CD165" s="3"/>
      <c r="CE165" s="5"/>
      <c r="CF165" s="6"/>
      <c r="CH165" s="57"/>
      <c r="CI165" s="3"/>
      <c r="CJ165" s="3"/>
      <c r="CK165" s="3"/>
      <c r="CL165" s="3"/>
      <c r="CM165" s="5"/>
      <c r="CN165" s="6"/>
      <c r="CP165" s="57"/>
      <c r="CQ165" s="3"/>
      <c r="CR165" s="3"/>
      <c r="CS165" s="3"/>
      <c r="CT165" s="3"/>
      <c r="CU165" s="5"/>
      <c r="CV165" s="6"/>
      <c r="CX165" s="57"/>
      <c r="CY165" s="3"/>
      <c r="CZ165" s="3"/>
      <c r="DA165" s="3"/>
      <c r="DB165" s="3"/>
      <c r="DC165" s="5"/>
      <c r="DD165" s="6"/>
      <c r="DF165" s="57"/>
      <c r="DG165" s="3"/>
      <c r="DH165" s="3"/>
      <c r="DI165" s="3"/>
      <c r="DJ165" s="3"/>
      <c r="DK165" s="5"/>
      <c r="DL165" s="6"/>
      <c r="DN165" s="57"/>
      <c r="DO165" s="3"/>
      <c r="DP165" s="3"/>
      <c r="DQ165" s="3"/>
      <c r="DR165" s="3"/>
      <c r="DS165" s="5"/>
      <c r="DT165" s="6"/>
      <c r="DV165" s="57"/>
      <c r="DW165" s="3"/>
      <c r="DX165" s="3"/>
      <c r="DY165" s="3"/>
      <c r="DZ165" s="3"/>
      <c r="EA165" s="5"/>
      <c r="EB165" s="6"/>
      <c r="ED165" s="57"/>
      <c r="EE165" s="3"/>
      <c r="EF165" s="3"/>
      <c r="EG165" s="3"/>
      <c r="EH165" s="3"/>
      <c r="EI165" s="5"/>
      <c r="EJ165" s="6"/>
      <c r="EL165" s="57"/>
      <c r="EM165" s="3"/>
      <c r="EN165" s="3"/>
      <c r="EO165" s="3"/>
      <c r="EP165" s="3"/>
      <c r="EQ165" s="5"/>
      <c r="ER165" s="6"/>
      <c r="ET165" s="57"/>
      <c r="EU165" s="3"/>
      <c r="EV165" s="3"/>
      <c r="EW165" s="3"/>
      <c r="EX165" s="3"/>
      <c r="EY165" s="5"/>
      <c r="EZ165" s="6"/>
      <c r="FB165" s="57"/>
      <c r="FC165" s="3"/>
      <c r="FD165" s="3"/>
      <c r="FE165" s="3"/>
      <c r="FF165" s="3"/>
      <c r="FG165" s="5"/>
      <c r="FH165" s="6"/>
      <c r="FJ165" s="57"/>
      <c r="FK165" s="3"/>
      <c r="FL165" s="3"/>
      <c r="FM165" s="3"/>
      <c r="FN165" s="3"/>
      <c r="FO165" s="5"/>
      <c r="FP165" s="6"/>
      <c r="FR165" s="57"/>
      <c r="FS165" s="3"/>
      <c r="FT165" s="3"/>
      <c r="FU165" s="3"/>
      <c r="FV165" s="3"/>
      <c r="FW165" s="5"/>
      <c r="FX165" s="6"/>
      <c r="FZ165" s="57"/>
      <c r="GA165" s="3"/>
      <c r="GB165" s="3"/>
      <c r="GC165" s="3"/>
      <c r="GD165" s="3"/>
      <c r="GE165" s="5"/>
      <c r="GF165" s="6"/>
      <c r="GH165" s="57"/>
      <c r="GI165" s="3"/>
      <c r="GJ165" s="3"/>
      <c r="GK165" s="3"/>
      <c r="GL165" s="3"/>
      <c r="GM165" s="5"/>
    </row>
    <row r="166" spans="1:195" ht="3.75" customHeight="1" x14ac:dyDescent="0.25">
      <c r="A166" s="2"/>
      <c r="H166" s="7"/>
      <c r="J166" s="3"/>
      <c r="K166" s="3"/>
      <c r="L166" s="2"/>
      <c r="N166" s="57"/>
      <c r="O166" s="3"/>
      <c r="P166" s="3"/>
      <c r="Q166" s="3"/>
      <c r="R166" s="3"/>
      <c r="S166" s="7"/>
      <c r="T166" s="2"/>
      <c r="V166" s="57"/>
      <c r="W166" s="3"/>
      <c r="X166" s="3"/>
      <c r="Y166" s="3"/>
      <c r="Z166" s="3"/>
      <c r="AA166" s="7"/>
      <c r="AB166" s="2"/>
      <c r="AD166" s="57"/>
      <c r="AE166" s="3"/>
      <c r="AF166" s="3"/>
      <c r="AG166" s="3"/>
      <c r="AH166" s="3"/>
      <c r="AI166" s="7"/>
      <c r="AJ166" s="2"/>
      <c r="AL166" s="57"/>
      <c r="AM166" s="3"/>
      <c r="AN166" s="3"/>
      <c r="AO166" s="3"/>
      <c r="AP166" s="3"/>
      <c r="AQ166" s="7"/>
      <c r="AR166" s="2"/>
      <c r="AT166" s="57"/>
      <c r="AU166" s="3"/>
      <c r="AV166" s="3"/>
      <c r="AW166" s="3"/>
      <c r="AX166" s="3"/>
      <c r="AY166" s="7"/>
      <c r="AZ166" s="2"/>
      <c r="BB166" s="57"/>
      <c r="BC166" s="3"/>
      <c r="BD166" s="3"/>
      <c r="BE166" s="3"/>
      <c r="BF166" s="3"/>
      <c r="BG166" s="7"/>
      <c r="BH166" s="2"/>
      <c r="BJ166" s="57"/>
      <c r="BK166" s="3"/>
      <c r="BL166" s="3"/>
      <c r="BM166" s="3"/>
      <c r="BN166" s="3"/>
      <c r="BO166" s="7"/>
      <c r="BP166" s="2"/>
      <c r="BR166" s="57"/>
      <c r="BS166" s="3"/>
      <c r="BT166" s="3"/>
      <c r="BU166" s="3"/>
      <c r="BV166" s="3"/>
      <c r="BW166" s="7"/>
      <c r="BX166" s="2"/>
      <c r="BZ166" s="57"/>
      <c r="CA166" s="3"/>
      <c r="CB166" s="3"/>
      <c r="CC166" s="3"/>
      <c r="CD166" s="3"/>
      <c r="CE166" s="7"/>
      <c r="CF166" s="2"/>
      <c r="CH166" s="57"/>
      <c r="CI166" s="3"/>
      <c r="CJ166" s="3"/>
      <c r="CK166" s="3"/>
      <c r="CL166" s="3"/>
      <c r="CM166" s="7"/>
      <c r="CN166" s="2"/>
      <c r="CP166" s="57"/>
      <c r="CQ166" s="3"/>
      <c r="CR166" s="3"/>
      <c r="CS166" s="3"/>
      <c r="CT166" s="3"/>
      <c r="CU166" s="7"/>
      <c r="CV166" s="2"/>
      <c r="CX166" s="57"/>
      <c r="CY166" s="3"/>
      <c r="CZ166" s="3"/>
      <c r="DA166" s="3"/>
      <c r="DB166" s="3"/>
      <c r="DC166" s="7"/>
      <c r="DD166" s="2"/>
      <c r="DF166" s="57"/>
      <c r="DG166" s="3"/>
      <c r="DH166" s="3"/>
      <c r="DI166" s="3"/>
      <c r="DJ166" s="3"/>
      <c r="DK166" s="7"/>
      <c r="DL166" s="2"/>
      <c r="DN166" s="57"/>
      <c r="DO166" s="3"/>
      <c r="DP166" s="3"/>
      <c r="DQ166" s="3"/>
      <c r="DR166" s="3"/>
      <c r="DS166" s="7"/>
      <c r="DT166" s="2"/>
      <c r="DV166" s="57"/>
      <c r="DW166" s="3"/>
      <c r="DX166" s="3"/>
      <c r="DY166" s="3"/>
      <c r="DZ166" s="3"/>
      <c r="EA166" s="7"/>
      <c r="EB166" s="2"/>
      <c r="ED166" s="57"/>
      <c r="EE166" s="3"/>
      <c r="EF166" s="3"/>
      <c r="EG166" s="3"/>
      <c r="EH166" s="3"/>
      <c r="EI166" s="7"/>
      <c r="EJ166" s="2"/>
      <c r="EL166" s="57"/>
      <c r="EM166" s="3"/>
      <c r="EN166" s="3"/>
      <c r="EO166" s="3"/>
      <c r="EP166" s="3"/>
      <c r="EQ166" s="7"/>
      <c r="ER166" s="2"/>
      <c r="ET166" s="57"/>
      <c r="EU166" s="3"/>
      <c r="EV166" s="3"/>
      <c r="EW166" s="3"/>
      <c r="EX166" s="3"/>
      <c r="EY166" s="7"/>
      <c r="EZ166" s="2"/>
      <c r="FB166" s="57"/>
      <c r="FC166" s="3"/>
      <c r="FD166" s="3"/>
      <c r="FE166" s="3"/>
      <c r="FF166" s="3"/>
      <c r="FG166" s="7"/>
      <c r="FH166" s="2"/>
      <c r="FJ166" s="57"/>
      <c r="FK166" s="3"/>
      <c r="FL166" s="3"/>
      <c r="FM166" s="3"/>
      <c r="FN166" s="3"/>
      <c r="FO166" s="7"/>
      <c r="FP166" s="2"/>
      <c r="FR166" s="57"/>
      <c r="FS166" s="3"/>
      <c r="FT166" s="3"/>
      <c r="FU166" s="3"/>
      <c r="FV166" s="3"/>
      <c r="FW166" s="7"/>
      <c r="FX166" s="2"/>
      <c r="FZ166" s="57"/>
      <c r="GA166" s="3"/>
      <c r="GB166" s="3"/>
      <c r="GC166" s="3"/>
      <c r="GD166" s="3"/>
      <c r="GE166" s="7"/>
      <c r="GF166" s="2"/>
      <c r="GH166" s="57"/>
      <c r="GI166" s="3"/>
      <c r="GJ166" s="3"/>
      <c r="GK166" s="3"/>
      <c r="GL166" s="3"/>
      <c r="GM166" s="7"/>
    </row>
    <row r="167" spans="1:195" ht="13.5" customHeight="1" x14ac:dyDescent="0.25">
      <c r="A167" s="2" t="s">
        <v>116</v>
      </c>
      <c r="C167" s="57" t="s">
        <v>4</v>
      </c>
      <c r="E167" s="3" t="str">
        <f>E7</f>
        <v>MES:</v>
      </c>
      <c r="F167" s="3" t="str">
        <f>F7</f>
        <v>ABRIL</v>
      </c>
      <c r="G167" s="3" t="str">
        <f>G128</f>
        <v xml:space="preserve">                                VIGENCIA FISCAL:      2017</v>
      </c>
      <c r="H167" s="5"/>
      <c r="J167" s="3"/>
      <c r="K167" s="3"/>
      <c r="L167" s="2"/>
      <c r="N167" s="57"/>
      <c r="O167" s="3"/>
      <c r="P167" s="3"/>
      <c r="Q167" s="3"/>
      <c r="R167" s="3"/>
      <c r="S167" s="5"/>
      <c r="T167" s="2"/>
      <c r="V167" s="57"/>
      <c r="W167" s="3"/>
      <c r="X167" s="3"/>
      <c r="Y167" s="3"/>
      <c r="Z167" s="3"/>
      <c r="AA167" s="5"/>
      <c r="AB167" s="2"/>
      <c r="AD167" s="57"/>
      <c r="AE167" s="3"/>
      <c r="AF167" s="3"/>
      <c r="AG167" s="3"/>
      <c r="AH167" s="3"/>
      <c r="AI167" s="5"/>
      <c r="AJ167" s="2"/>
      <c r="AL167" s="57"/>
      <c r="AM167" s="3"/>
      <c r="AN167" s="3"/>
      <c r="AO167" s="3"/>
      <c r="AP167" s="3"/>
      <c r="AQ167" s="5"/>
      <c r="AR167" s="2"/>
      <c r="AT167" s="57"/>
      <c r="AU167" s="3"/>
      <c r="AV167" s="3"/>
      <c r="AW167" s="3"/>
      <c r="AX167" s="3"/>
      <c r="AY167" s="5"/>
      <c r="AZ167" s="2"/>
      <c r="BB167" s="57"/>
      <c r="BC167" s="3"/>
      <c r="BD167" s="3"/>
      <c r="BE167" s="3"/>
      <c r="BF167" s="3"/>
      <c r="BG167" s="5"/>
      <c r="BH167" s="2"/>
      <c r="BJ167" s="57"/>
      <c r="BK167" s="3"/>
      <c r="BL167" s="3"/>
      <c r="BM167" s="3"/>
      <c r="BN167" s="3"/>
      <c r="BO167" s="5"/>
      <c r="BP167" s="2"/>
      <c r="BR167" s="57"/>
      <c r="BS167" s="3"/>
      <c r="BT167" s="3"/>
      <c r="BU167" s="3"/>
      <c r="BV167" s="3"/>
      <c r="BW167" s="5"/>
      <c r="BX167" s="2"/>
      <c r="BZ167" s="57"/>
      <c r="CA167" s="3"/>
      <c r="CB167" s="3"/>
      <c r="CC167" s="3"/>
      <c r="CD167" s="3"/>
      <c r="CE167" s="5"/>
      <c r="CF167" s="2"/>
      <c r="CH167" s="57"/>
      <c r="CI167" s="3"/>
      <c r="CJ167" s="3"/>
      <c r="CK167" s="3"/>
      <c r="CL167" s="3"/>
      <c r="CM167" s="5"/>
      <c r="CN167" s="2"/>
      <c r="CP167" s="57"/>
      <c r="CQ167" s="3"/>
      <c r="CR167" s="3"/>
      <c r="CS167" s="3"/>
      <c r="CT167" s="3"/>
      <c r="CU167" s="5"/>
      <c r="CV167" s="2"/>
      <c r="CX167" s="57"/>
      <c r="CY167" s="3"/>
      <c r="CZ167" s="3"/>
      <c r="DA167" s="3"/>
      <c r="DB167" s="3"/>
      <c r="DC167" s="5"/>
      <c r="DD167" s="2"/>
      <c r="DF167" s="57"/>
      <c r="DG167" s="3"/>
      <c r="DH167" s="3"/>
      <c r="DI167" s="3"/>
      <c r="DJ167" s="3"/>
      <c r="DK167" s="5"/>
      <c r="DL167" s="2"/>
      <c r="DN167" s="57"/>
      <c r="DO167" s="3"/>
      <c r="DP167" s="3"/>
      <c r="DQ167" s="3"/>
      <c r="DR167" s="3"/>
      <c r="DS167" s="5"/>
      <c r="DT167" s="2"/>
      <c r="DV167" s="57"/>
      <c r="DW167" s="3"/>
      <c r="DX167" s="3"/>
      <c r="DY167" s="3"/>
      <c r="DZ167" s="3"/>
      <c r="EA167" s="5"/>
      <c r="EB167" s="2"/>
      <c r="ED167" s="57"/>
      <c r="EE167" s="3"/>
      <c r="EF167" s="3"/>
      <c r="EG167" s="3"/>
      <c r="EH167" s="3"/>
      <c r="EI167" s="5"/>
      <c r="EJ167" s="2"/>
      <c r="EL167" s="57"/>
      <c r="EM167" s="3"/>
      <c r="EN167" s="3"/>
      <c r="EO167" s="3"/>
      <c r="EP167" s="3"/>
      <c r="EQ167" s="5"/>
      <c r="ER167" s="2"/>
      <c r="ET167" s="57"/>
      <c r="EU167" s="3"/>
      <c r="EV167" s="3"/>
      <c r="EW167" s="3"/>
      <c r="EX167" s="3"/>
      <c r="EY167" s="5"/>
      <c r="EZ167" s="2"/>
      <c r="FB167" s="57"/>
      <c r="FC167" s="3"/>
      <c r="FD167" s="3"/>
      <c r="FE167" s="3"/>
      <c r="FF167" s="3"/>
      <c r="FG167" s="5"/>
      <c r="FH167" s="2"/>
      <c r="FJ167" s="57"/>
      <c r="FK167" s="3"/>
      <c r="FL167" s="3"/>
      <c r="FM167" s="3"/>
      <c r="FN167" s="3"/>
      <c r="FO167" s="5"/>
      <c r="FP167" s="2"/>
      <c r="FR167" s="57"/>
      <c r="FS167" s="3"/>
      <c r="FT167" s="3"/>
      <c r="FU167" s="3"/>
      <c r="FV167" s="3"/>
      <c r="FW167" s="5"/>
      <c r="FX167" s="2"/>
      <c r="FZ167" s="57"/>
      <c r="GA167" s="3"/>
      <c r="GB167" s="3"/>
      <c r="GC167" s="3"/>
      <c r="GD167" s="3"/>
      <c r="GE167" s="5"/>
      <c r="GF167" s="2"/>
      <c r="GH167" s="57"/>
      <c r="GI167" s="3"/>
      <c r="GJ167" s="3"/>
      <c r="GK167" s="3"/>
      <c r="GL167" s="3"/>
      <c r="GM167" s="5"/>
    </row>
    <row r="168" spans="1:195" ht="11.25" customHeight="1" thickBot="1" x14ac:dyDescent="0.3">
      <c r="A168" s="2"/>
      <c r="H168" s="5"/>
      <c r="J168" s="3"/>
      <c r="K168" s="3"/>
      <c r="L168" s="2"/>
      <c r="N168" s="57"/>
      <c r="O168" s="3"/>
      <c r="P168" s="3"/>
      <c r="Q168" s="3"/>
      <c r="R168" s="3"/>
      <c r="S168" s="5"/>
      <c r="T168" s="2"/>
      <c r="V168" s="57"/>
      <c r="W168" s="3"/>
      <c r="X168" s="3"/>
      <c r="Y168" s="3"/>
      <c r="Z168" s="3"/>
      <c r="AA168" s="5"/>
      <c r="AB168" s="2"/>
      <c r="AD168" s="57"/>
      <c r="AE168" s="3"/>
      <c r="AF168" s="3"/>
      <c r="AG168" s="3"/>
      <c r="AH168" s="3"/>
      <c r="AI168" s="5"/>
      <c r="AJ168" s="2"/>
      <c r="AL168" s="57"/>
      <c r="AM168" s="3"/>
      <c r="AN168" s="3"/>
      <c r="AO168" s="3"/>
      <c r="AP168" s="3"/>
      <c r="AQ168" s="5"/>
      <c r="AR168" s="2"/>
      <c r="AT168" s="57"/>
      <c r="AU168" s="3"/>
      <c r="AV168" s="3"/>
      <c r="AW168" s="3"/>
      <c r="AX168" s="3"/>
      <c r="AY168" s="5"/>
      <c r="AZ168" s="2"/>
      <c r="BB168" s="57"/>
      <c r="BC168" s="3"/>
      <c r="BD168" s="3"/>
      <c r="BE168" s="3"/>
      <c r="BF168" s="3"/>
      <c r="BG168" s="5"/>
      <c r="BH168" s="2"/>
      <c r="BJ168" s="57"/>
      <c r="BK168" s="3"/>
      <c r="BL168" s="3"/>
      <c r="BM168" s="3"/>
      <c r="BN168" s="3"/>
      <c r="BO168" s="5"/>
      <c r="BP168" s="2"/>
      <c r="BR168" s="57"/>
      <c r="BS168" s="3"/>
      <c r="BT168" s="3"/>
      <c r="BU168" s="3"/>
      <c r="BV168" s="3"/>
      <c r="BW168" s="5"/>
      <c r="BX168" s="2"/>
      <c r="BZ168" s="57"/>
      <c r="CA168" s="3"/>
      <c r="CB168" s="3"/>
      <c r="CC168" s="3"/>
      <c r="CD168" s="3"/>
      <c r="CE168" s="5"/>
      <c r="CF168" s="2"/>
      <c r="CH168" s="57"/>
      <c r="CI168" s="3"/>
      <c r="CJ168" s="3"/>
      <c r="CK168" s="3"/>
      <c r="CL168" s="3"/>
      <c r="CM168" s="5"/>
      <c r="CN168" s="2"/>
      <c r="CP168" s="57"/>
      <c r="CQ168" s="3"/>
      <c r="CR168" s="3"/>
      <c r="CS168" s="3"/>
      <c r="CT168" s="3"/>
      <c r="CU168" s="5"/>
      <c r="CV168" s="2"/>
      <c r="CX168" s="57"/>
      <c r="CY168" s="3"/>
      <c r="CZ168" s="3"/>
      <c r="DA168" s="3"/>
      <c r="DB168" s="3"/>
      <c r="DC168" s="5"/>
      <c r="DD168" s="2"/>
      <c r="DF168" s="57"/>
      <c r="DG168" s="3"/>
      <c r="DH168" s="3"/>
      <c r="DI168" s="3"/>
      <c r="DJ168" s="3"/>
      <c r="DK168" s="5"/>
      <c r="DL168" s="2"/>
      <c r="DN168" s="57"/>
      <c r="DO168" s="3"/>
      <c r="DP168" s="3"/>
      <c r="DQ168" s="3"/>
      <c r="DR168" s="3"/>
      <c r="DS168" s="5"/>
      <c r="DT168" s="2"/>
      <c r="DV168" s="57"/>
      <c r="DW168" s="3"/>
      <c r="DX168" s="3"/>
      <c r="DY168" s="3"/>
      <c r="DZ168" s="3"/>
      <c r="EA168" s="5"/>
      <c r="EB168" s="2"/>
      <c r="ED168" s="57"/>
      <c r="EE168" s="3"/>
      <c r="EF168" s="3"/>
      <c r="EG168" s="3"/>
      <c r="EH168" s="3"/>
      <c r="EI168" s="5"/>
      <c r="EJ168" s="2"/>
      <c r="EL168" s="57"/>
      <c r="EM168" s="3"/>
      <c r="EN168" s="3"/>
      <c r="EO168" s="3"/>
      <c r="EP168" s="3"/>
      <c r="EQ168" s="5"/>
      <c r="ER168" s="2"/>
      <c r="ET168" s="57"/>
      <c r="EU168" s="3"/>
      <c r="EV168" s="3"/>
      <c r="EW168" s="3"/>
      <c r="EX168" s="3"/>
      <c r="EY168" s="5"/>
      <c r="EZ168" s="2"/>
      <c r="FB168" s="57"/>
      <c r="FC168" s="3"/>
      <c r="FD168" s="3"/>
      <c r="FE168" s="3"/>
      <c r="FF168" s="3"/>
      <c r="FG168" s="5"/>
      <c r="FH168" s="2"/>
      <c r="FJ168" s="57"/>
      <c r="FK168" s="3"/>
      <c r="FL168" s="3"/>
      <c r="FM168" s="3"/>
      <c r="FN168" s="3"/>
      <c r="FO168" s="5"/>
      <c r="FP168" s="2"/>
      <c r="FR168" s="57"/>
      <c r="FS168" s="3"/>
      <c r="FT168" s="3"/>
      <c r="FU168" s="3"/>
      <c r="FV168" s="3"/>
      <c r="FW168" s="5"/>
      <c r="FX168" s="2"/>
      <c r="FZ168" s="57"/>
      <c r="GA168" s="3"/>
      <c r="GB168" s="3"/>
      <c r="GC168" s="3"/>
      <c r="GD168" s="3"/>
      <c r="GE168" s="5"/>
      <c r="GF168" s="2"/>
      <c r="GH168" s="57"/>
      <c r="GI168" s="3"/>
      <c r="GJ168" s="3"/>
      <c r="GK168" s="3"/>
      <c r="GL168" s="3"/>
      <c r="GM168" s="5"/>
    </row>
    <row r="169" spans="1:195" ht="27" customHeight="1" thickBot="1" x14ac:dyDescent="0.3">
      <c r="A169" s="10" t="s">
        <v>119</v>
      </c>
      <c r="B169" s="43"/>
      <c r="C169" s="44" t="s">
        <v>120</v>
      </c>
      <c r="D169" s="45" t="s">
        <v>121</v>
      </c>
      <c r="E169" s="45" t="s">
        <v>122</v>
      </c>
      <c r="F169" s="45" t="s">
        <v>123</v>
      </c>
      <c r="G169" s="45" t="s">
        <v>124</v>
      </c>
      <c r="H169" s="47" t="s">
        <v>125</v>
      </c>
    </row>
    <row r="170" spans="1:195" ht="81.75" customHeight="1" x14ac:dyDescent="0.25">
      <c r="A170" s="21">
        <v>240106009</v>
      </c>
      <c r="B170" s="22">
        <v>13</v>
      </c>
      <c r="C170" s="78" t="s">
        <v>182</v>
      </c>
      <c r="D170" s="120">
        <v>40000000000</v>
      </c>
      <c r="E170" s="122">
        <v>40000000000</v>
      </c>
      <c r="F170" s="120">
        <v>40000000000</v>
      </c>
      <c r="G170" s="120">
        <v>40000000000</v>
      </c>
      <c r="H170" s="121">
        <v>0</v>
      </c>
    </row>
    <row r="171" spans="1:195" ht="93.75" customHeight="1" x14ac:dyDescent="0.25">
      <c r="A171" s="26">
        <v>240106009</v>
      </c>
      <c r="B171" s="27">
        <v>11</v>
      </c>
      <c r="C171" s="30" t="s">
        <v>182</v>
      </c>
      <c r="D171" s="122">
        <v>5741762205</v>
      </c>
      <c r="E171" s="122">
        <v>234268481</v>
      </c>
      <c r="F171" s="122">
        <v>234268481</v>
      </c>
      <c r="G171" s="122">
        <v>234268481</v>
      </c>
      <c r="H171" s="123">
        <v>0</v>
      </c>
    </row>
    <row r="172" spans="1:195" ht="45" customHeight="1" x14ac:dyDescent="0.25">
      <c r="A172" s="26">
        <v>2401060010</v>
      </c>
      <c r="B172" s="27">
        <v>10</v>
      </c>
      <c r="C172" s="30" t="s">
        <v>183</v>
      </c>
      <c r="D172" s="122">
        <v>23681967660</v>
      </c>
      <c r="E172" s="122">
        <v>23681967660</v>
      </c>
      <c r="F172" s="122">
        <v>23681967660</v>
      </c>
      <c r="G172" s="122">
        <v>44611656</v>
      </c>
      <c r="H172" s="123">
        <v>22305828</v>
      </c>
    </row>
    <row r="173" spans="1:195" ht="50.25" customHeight="1" x14ac:dyDescent="0.25">
      <c r="A173" s="26">
        <v>2401060010</v>
      </c>
      <c r="B173" s="27">
        <v>13</v>
      </c>
      <c r="C173" s="30" t="s">
        <v>183</v>
      </c>
      <c r="D173" s="124">
        <v>20000000000</v>
      </c>
      <c r="E173" s="122">
        <v>20000000000</v>
      </c>
      <c r="F173" s="122">
        <v>20000000000</v>
      </c>
      <c r="G173" s="122">
        <v>0</v>
      </c>
      <c r="H173" s="123">
        <v>0</v>
      </c>
    </row>
    <row r="174" spans="1:195" ht="48" customHeight="1" x14ac:dyDescent="0.25">
      <c r="A174" s="26">
        <v>2401060010</v>
      </c>
      <c r="B174" s="27">
        <v>11</v>
      </c>
      <c r="C174" s="30" t="s">
        <v>183</v>
      </c>
      <c r="D174" s="124">
        <v>1172988983</v>
      </c>
      <c r="E174" s="122">
        <v>1172988983</v>
      </c>
      <c r="F174" s="122">
        <v>1172988983</v>
      </c>
      <c r="G174" s="122">
        <v>0</v>
      </c>
      <c r="H174" s="123">
        <v>0</v>
      </c>
    </row>
    <row r="175" spans="1:195" ht="79.5" customHeight="1" x14ac:dyDescent="0.25">
      <c r="A175" s="26">
        <v>2401060011</v>
      </c>
      <c r="B175" s="27">
        <v>10</v>
      </c>
      <c r="C175" s="30" t="s">
        <v>184</v>
      </c>
      <c r="D175" s="124">
        <v>6474653378</v>
      </c>
      <c r="E175" s="122">
        <v>6474653378</v>
      </c>
      <c r="F175" s="122">
        <v>6474653378</v>
      </c>
      <c r="G175" s="122">
        <v>6474653378</v>
      </c>
      <c r="H175" s="123">
        <v>0</v>
      </c>
    </row>
    <row r="176" spans="1:195" ht="33.75" customHeight="1" x14ac:dyDescent="0.25">
      <c r="A176" s="26">
        <v>2401060012</v>
      </c>
      <c r="B176" s="27">
        <v>11</v>
      </c>
      <c r="C176" s="30" t="s">
        <v>83</v>
      </c>
      <c r="D176" s="124">
        <f>397814102722+94582265090</f>
        <v>492396367812</v>
      </c>
      <c r="E176" s="122">
        <f>37814102722+325000000000+94582265090</f>
        <v>457396367812</v>
      </c>
      <c r="F176" s="122">
        <f>37814102722+94582265090</f>
        <v>132396367812</v>
      </c>
      <c r="G176" s="122">
        <v>0</v>
      </c>
      <c r="H176" s="123">
        <v>0</v>
      </c>
    </row>
    <row r="177" spans="1:8" ht="47.25" customHeight="1" x14ac:dyDescent="0.25">
      <c r="A177" s="26">
        <v>2401060031</v>
      </c>
      <c r="B177" s="27">
        <v>10</v>
      </c>
      <c r="C177" s="30" t="s">
        <v>185</v>
      </c>
      <c r="D177" s="124">
        <v>11348399141</v>
      </c>
      <c r="E177" s="122">
        <v>0</v>
      </c>
      <c r="F177" s="122">
        <v>0</v>
      </c>
      <c r="G177" s="122">
        <v>0</v>
      </c>
      <c r="H177" s="123">
        <v>0</v>
      </c>
    </row>
    <row r="178" spans="1:8" ht="45.75" customHeight="1" x14ac:dyDescent="0.25">
      <c r="A178" s="26">
        <v>240160031</v>
      </c>
      <c r="B178" s="27">
        <v>20</v>
      </c>
      <c r="C178" s="30" t="s">
        <v>185</v>
      </c>
      <c r="D178" s="124">
        <v>50000000000</v>
      </c>
      <c r="E178" s="122">
        <v>11711640000</v>
      </c>
      <c r="F178" s="122">
        <v>0</v>
      </c>
      <c r="G178" s="122">
        <v>0</v>
      </c>
      <c r="H178" s="123">
        <v>0</v>
      </c>
    </row>
    <row r="179" spans="1:8" ht="13.5" customHeight="1" x14ac:dyDescent="0.25">
      <c r="A179" s="26">
        <v>2404</v>
      </c>
      <c r="B179" s="27"/>
      <c r="C179" s="30" t="s">
        <v>186</v>
      </c>
      <c r="D179" s="122">
        <f>+D180</f>
        <v>123854526966</v>
      </c>
      <c r="E179" s="122">
        <f>+E180</f>
        <v>104016418239</v>
      </c>
      <c r="F179" s="122">
        <f>+F180</f>
        <v>32604880752</v>
      </c>
      <c r="G179" s="122">
        <f>+G180</f>
        <v>7031946175</v>
      </c>
      <c r="H179" s="123">
        <f>+H180</f>
        <v>7031946175</v>
      </c>
    </row>
    <row r="180" spans="1:8" ht="13.5" customHeight="1" x14ac:dyDescent="0.25">
      <c r="A180" s="26">
        <v>24040600</v>
      </c>
      <c r="B180" s="27"/>
      <c r="C180" s="30" t="s">
        <v>78</v>
      </c>
      <c r="D180" s="122">
        <f>SUM(D181:D183)</f>
        <v>123854526966</v>
      </c>
      <c r="E180" s="122">
        <f>SUM(E181:E183)</f>
        <v>104016418239</v>
      </c>
      <c r="F180" s="122">
        <f>SUM(F181:F183)</f>
        <v>32604880752</v>
      </c>
      <c r="G180" s="122">
        <f>SUM(G181:G183)</f>
        <v>7031946175</v>
      </c>
      <c r="H180" s="123">
        <f>SUM(H181:H183)</f>
        <v>7031946175</v>
      </c>
    </row>
    <row r="181" spans="1:8" ht="43.5" customHeight="1" x14ac:dyDescent="0.25">
      <c r="A181" s="26">
        <v>240406001</v>
      </c>
      <c r="B181" s="27">
        <v>10</v>
      </c>
      <c r="C181" s="30" t="s">
        <v>89</v>
      </c>
      <c r="D181" s="122">
        <v>25752084287</v>
      </c>
      <c r="E181" s="122">
        <v>25256687215</v>
      </c>
      <c r="F181" s="122">
        <v>1211663863</v>
      </c>
      <c r="G181" s="122">
        <v>0</v>
      </c>
      <c r="H181" s="123">
        <v>0</v>
      </c>
    </row>
    <row r="182" spans="1:8" ht="45" customHeight="1" x14ac:dyDescent="0.25">
      <c r="A182" s="26">
        <v>240406001</v>
      </c>
      <c r="B182" s="27">
        <v>13</v>
      </c>
      <c r="C182" s="30" t="s">
        <v>89</v>
      </c>
      <c r="D182" s="122">
        <v>30000000000</v>
      </c>
      <c r="E182" s="122">
        <v>19549065863</v>
      </c>
      <c r="F182" s="122">
        <v>0</v>
      </c>
      <c r="G182" s="124">
        <v>0</v>
      </c>
      <c r="H182" s="125">
        <v>0</v>
      </c>
    </row>
    <row r="183" spans="1:8" ht="45" customHeight="1" x14ac:dyDescent="0.25">
      <c r="A183" s="26">
        <v>240406001</v>
      </c>
      <c r="B183" s="27">
        <v>20</v>
      </c>
      <c r="C183" s="30" t="s">
        <v>89</v>
      </c>
      <c r="D183" s="122">
        <v>68102442679</v>
      </c>
      <c r="E183" s="122">
        <v>59210665161</v>
      </c>
      <c r="F183" s="122">
        <v>31393216889</v>
      </c>
      <c r="G183" s="124">
        <v>7031946175</v>
      </c>
      <c r="H183" s="125">
        <v>7031946175</v>
      </c>
    </row>
    <row r="184" spans="1:8" ht="15.75" x14ac:dyDescent="0.25">
      <c r="A184" s="26">
        <v>2405</v>
      </c>
      <c r="B184" s="27"/>
      <c r="C184" s="30" t="s">
        <v>187</v>
      </c>
      <c r="D184" s="122">
        <f>+D185</f>
        <v>3500000000</v>
      </c>
      <c r="E184" s="122">
        <f>+E185</f>
        <v>2314052246</v>
      </c>
      <c r="F184" s="122">
        <f>+F185</f>
        <v>1213386713</v>
      </c>
      <c r="G184" s="122">
        <f>+G185</f>
        <v>477725884</v>
      </c>
      <c r="H184" s="123">
        <f>+H185</f>
        <v>477725884</v>
      </c>
    </row>
    <row r="185" spans="1:8" ht="16.5" customHeight="1" thickBot="1" x14ac:dyDescent="0.3">
      <c r="A185" s="32">
        <v>24050600</v>
      </c>
      <c r="B185" s="33"/>
      <c r="C185" s="73" t="s">
        <v>78</v>
      </c>
      <c r="D185" s="127">
        <f>+D196</f>
        <v>3500000000</v>
      </c>
      <c r="E185" s="127">
        <f>+E196</f>
        <v>2314052246</v>
      </c>
      <c r="F185" s="127">
        <f>+F196</f>
        <v>1213386713</v>
      </c>
      <c r="G185" s="127">
        <f>+G196</f>
        <v>477725884</v>
      </c>
      <c r="H185" s="128">
        <f>+H196</f>
        <v>477725884</v>
      </c>
    </row>
    <row r="186" spans="1:8" ht="6" customHeight="1" thickBot="1" x14ac:dyDescent="0.3">
      <c r="A186" s="149"/>
      <c r="B186" s="149"/>
      <c r="C186" s="150"/>
      <c r="D186" s="151"/>
      <c r="E186" s="151"/>
      <c r="F186" s="151"/>
      <c r="G186" s="151"/>
      <c r="H186" s="151"/>
    </row>
    <row r="187" spans="1:8" x14ac:dyDescent="0.25">
      <c r="A187" s="416" t="s">
        <v>1</v>
      </c>
      <c r="B187" s="417"/>
      <c r="C187" s="417"/>
      <c r="D187" s="417"/>
      <c r="E187" s="417"/>
      <c r="F187" s="417"/>
      <c r="G187" s="417"/>
      <c r="H187" s="418"/>
    </row>
    <row r="188" spans="1:8" ht="12" customHeight="1" x14ac:dyDescent="0.25">
      <c r="A188" s="419" t="s">
        <v>115</v>
      </c>
      <c r="B188" s="420"/>
      <c r="C188" s="420"/>
      <c r="D188" s="420"/>
      <c r="E188" s="420"/>
      <c r="F188" s="420"/>
      <c r="G188" s="420"/>
      <c r="H188" s="421"/>
    </row>
    <row r="189" spans="1:8" ht="1.5" hidden="1" customHeight="1" x14ac:dyDescent="0.25">
      <c r="A189" s="2"/>
      <c r="H189" s="5"/>
    </row>
    <row r="190" spans="1:8" ht="12" customHeight="1" x14ac:dyDescent="0.25">
      <c r="A190" s="6" t="s">
        <v>0</v>
      </c>
      <c r="H190" s="5"/>
    </row>
    <row r="191" spans="1:8" ht="2.25" hidden="1" customHeight="1" x14ac:dyDescent="0.25">
      <c r="A191" s="2"/>
      <c r="H191" s="7"/>
    </row>
    <row r="192" spans="1:8" ht="15.75" customHeight="1" thickBot="1" x14ac:dyDescent="0.3">
      <c r="A192" s="2" t="s">
        <v>116</v>
      </c>
      <c r="C192" s="57" t="s">
        <v>4</v>
      </c>
      <c r="E192" s="3" t="str">
        <f>E128</f>
        <v>MES:</v>
      </c>
      <c r="F192" s="3" t="str">
        <f>F7</f>
        <v>ABRIL</v>
      </c>
      <c r="G192" s="3" t="str">
        <f>G167</f>
        <v xml:space="preserve">                                VIGENCIA FISCAL:      2017</v>
      </c>
      <c r="H192" s="5"/>
    </row>
    <row r="193" spans="1:8" ht="3" hidden="1" customHeight="1" x14ac:dyDescent="0.25">
      <c r="A193" s="2"/>
      <c r="H193" s="5"/>
    </row>
    <row r="194" spans="1:8" ht="15" customHeight="1" thickBot="1" x14ac:dyDescent="0.3">
      <c r="A194" s="132"/>
      <c r="B194" s="133"/>
      <c r="C194" s="134"/>
      <c r="D194" s="135"/>
      <c r="E194" s="135"/>
      <c r="F194" s="135"/>
      <c r="G194" s="135"/>
      <c r="H194" s="136"/>
    </row>
    <row r="195" spans="1:8" ht="27.75" customHeight="1" thickBot="1" x14ac:dyDescent="0.3">
      <c r="A195" s="10" t="s">
        <v>119</v>
      </c>
      <c r="B195" s="43"/>
      <c r="C195" s="44" t="s">
        <v>120</v>
      </c>
      <c r="D195" s="45" t="s">
        <v>121</v>
      </c>
      <c r="E195" s="45" t="s">
        <v>122</v>
      </c>
      <c r="F195" s="45" t="s">
        <v>123</v>
      </c>
      <c r="G195" s="45" t="s">
        <v>124</v>
      </c>
      <c r="H195" s="47" t="s">
        <v>125</v>
      </c>
    </row>
    <row r="196" spans="1:8" ht="37.5" customHeight="1" x14ac:dyDescent="0.25">
      <c r="A196" s="26">
        <v>240506001</v>
      </c>
      <c r="B196" s="27">
        <v>20</v>
      </c>
      <c r="C196" s="78" t="s">
        <v>91</v>
      </c>
      <c r="D196" s="122">
        <v>3500000000</v>
      </c>
      <c r="E196" s="122">
        <v>2314052246</v>
      </c>
      <c r="F196" s="122">
        <v>1213386713</v>
      </c>
      <c r="G196" s="122">
        <v>477725884</v>
      </c>
      <c r="H196" s="123">
        <v>477725884</v>
      </c>
    </row>
    <row r="197" spans="1:8" ht="29.25" customHeight="1" x14ac:dyDescent="0.25">
      <c r="A197" s="26">
        <v>2499</v>
      </c>
      <c r="B197" s="27"/>
      <c r="C197" s="30" t="s">
        <v>188</v>
      </c>
      <c r="D197" s="122">
        <f>+D198</f>
        <v>52743745324</v>
      </c>
      <c r="E197" s="122">
        <f>+E198</f>
        <v>34391529453.57</v>
      </c>
      <c r="F197" s="122">
        <f>+F198</f>
        <v>29652713400.57</v>
      </c>
      <c r="G197" s="122">
        <f>+G198</f>
        <v>5332647768.5699997</v>
      </c>
      <c r="H197" s="123">
        <f>+H198</f>
        <v>5332607150.5699997</v>
      </c>
    </row>
    <row r="198" spans="1:8" ht="16.5" customHeight="1" x14ac:dyDescent="0.25">
      <c r="A198" s="26">
        <v>24990600</v>
      </c>
      <c r="B198" s="27"/>
      <c r="C198" s="30" t="s">
        <v>78</v>
      </c>
      <c r="D198" s="122">
        <f>SUM(D199:D205)</f>
        <v>52743745324</v>
      </c>
      <c r="E198" s="122">
        <f>SUM(E199:E205)</f>
        <v>34391529453.57</v>
      </c>
      <c r="F198" s="122">
        <f>SUM(F199:F205)</f>
        <v>29652713400.57</v>
      </c>
      <c r="G198" s="122">
        <f>SUM(G199:G205)</f>
        <v>5332647768.5699997</v>
      </c>
      <c r="H198" s="123">
        <f>SUM(H199:H205)</f>
        <v>5332607150.5699997</v>
      </c>
    </row>
    <row r="199" spans="1:8" ht="45" customHeight="1" x14ac:dyDescent="0.25">
      <c r="A199" s="26">
        <v>249906001</v>
      </c>
      <c r="B199" s="27">
        <v>10</v>
      </c>
      <c r="C199" s="30" t="s">
        <v>95</v>
      </c>
      <c r="D199" s="122">
        <v>3796516572</v>
      </c>
      <c r="E199" s="122">
        <v>254000000</v>
      </c>
      <c r="F199" s="122">
        <v>254000000</v>
      </c>
      <c r="G199" s="122">
        <v>0</v>
      </c>
      <c r="H199" s="123">
        <v>0</v>
      </c>
    </row>
    <row r="200" spans="1:8" ht="45" customHeight="1" x14ac:dyDescent="0.25">
      <c r="A200" s="26">
        <v>249906001</v>
      </c>
      <c r="B200" s="27">
        <v>13</v>
      </c>
      <c r="C200" s="30" t="s">
        <v>95</v>
      </c>
      <c r="D200" s="122">
        <v>5000000000</v>
      </c>
      <c r="E200" s="122">
        <v>0</v>
      </c>
      <c r="F200" s="122">
        <v>0</v>
      </c>
      <c r="G200" s="122">
        <v>0</v>
      </c>
      <c r="H200" s="123">
        <v>0</v>
      </c>
    </row>
    <row r="201" spans="1:8" ht="43.5" customHeight="1" x14ac:dyDescent="0.25">
      <c r="A201" s="26">
        <v>249906001</v>
      </c>
      <c r="B201" s="27">
        <v>20</v>
      </c>
      <c r="C201" s="30" t="s">
        <v>95</v>
      </c>
      <c r="D201" s="122">
        <v>15789524800</v>
      </c>
      <c r="E201" s="122">
        <v>13039242110</v>
      </c>
      <c r="F201" s="122">
        <v>11780182043</v>
      </c>
      <c r="G201" s="122">
        <v>670429041</v>
      </c>
      <c r="H201" s="123">
        <v>670429041</v>
      </c>
    </row>
    <row r="202" spans="1:8" ht="57" customHeight="1" x14ac:dyDescent="0.25">
      <c r="A202" s="26">
        <v>249906002</v>
      </c>
      <c r="B202" s="27">
        <v>20</v>
      </c>
      <c r="C202" s="30" t="s">
        <v>189</v>
      </c>
      <c r="D202" s="122">
        <v>58000000</v>
      </c>
      <c r="E202" s="122">
        <v>26041167</v>
      </c>
      <c r="F202" s="122">
        <v>21250000</v>
      </c>
      <c r="G202" s="122">
        <v>0</v>
      </c>
      <c r="H202" s="123">
        <v>0</v>
      </c>
    </row>
    <row r="203" spans="1:8" ht="59.25" customHeight="1" x14ac:dyDescent="0.25">
      <c r="A203" s="26">
        <v>249906002</v>
      </c>
      <c r="B203" s="27">
        <v>21</v>
      </c>
      <c r="C203" s="30" t="s">
        <v>189</v>
      </c>
      <c r="D203" s="122">
        <v>192000000</v>
      </c>
      <c r="E203" s="122">
        <v>0</v>
      </c>
      <c r="F203" s="122">
        <v>0</v>
      </c>
      <c r="G203" s="122">
        <v>0</v>
      </c>
      <c r="H203" s="123">
        <v>0</v>
      </c>
    </row>
    <row r="204" spans="1:8" ht="76.5" customHeight="1" x14ac:dyDescent="0.25">
      <c r="A204" s="26">
        <v>249906003</v>
      </c>
      <c r="B204" s="27">
        <v>20</v>
      </c>
      <c r="C204" s="30" t="s">
        <v>93</v>
      </c>
      <c r="D204" s="122">
        <v>4000000000</v>
      </c>
      <c r="E204" s="122">
        <v>2500260377.5700002</v>
      </c>
      <c r="F204" s="122">
        <v>1025661668.5700001</v>
      </c>
      <c r="G204" s="122">
        <v>661141577.57000005</v>
      </c>
      <c r="H204" s="123">
        <v>661141577.57000005</v>
      </c>
    </row>
    <row r="205" spans="1:8" ht="60.75" customHeight="1" thickBot="1" x14ac:dyDescent="0.3">
      <c r="A205" s="26">
        <v>249906004</v>
      </c>
      <c r="B205" s="27">
        <v>20</v>
      </c>
      <c r="C205" s="30" t="s">
        <v>190</v>
      </c>
      <c r="D205" s="122">
        <v>23907703952</v>
      </c>
      <c r="E205" s="122">
        <v>18571985799</v>
      </c>
      <c r="F205" s="122">
        <v>16571619689</v>
      </c>
      <c r="G205" s="122">
        <v>4001077150</v>
      </c>
      <c r="H205" s="123">
        <v>4001036532</v>
      </c>
    </row>
    <row r="206" spans="1:8" ht="15" customHeight="1" thickBot="1" x14ac:dyDescent="0.3">
      <c r="A206" s="422" t="s">
        <v>191</v>
      </c>
      <c r="B206" s="423"/>
      <c r="C206" s="424"/>
      <c r="D206" s="152">
        <f>+D143+D139+D11</f>
        <v>2639412084869</v>
      </c>
      <c r="E206" s="152">
        <f>+E143+E139+E11</f>
        <v>1947087693458.8301</v>
      </c>
      <c r="F206" s="152">
        <f>+F143+F139+F11</f>
        <v>1491244083405.5901</v>
      </c>
      <c r="G206" s="152">
        <f>+G143+G139+G11</f>
        <v>776085195070.33008</v>
      </c>
      <c r="H206" s="89">
        <f>+H143+H139+H11</f>
        <v>391290223890.33002</v>
      </c>
    </row>
    <row r="207" spans="1:8" ht="16.5" customHeight="1" x14ac:dyDescent="0.25">
      <c r="A207" s="153"/>
      <c r="B207" s="113"/>
      <c r="C207" s="114"/>
      <c r="D207" s="115"/>
      <c r="E207" s="115"/>
      <c r="F207" s="154"/>
      <c r="G207" s="154"/>
      <c r="H207" s="116"/>
    </row>
    <row r="208" spans="1:8" ht="16.5" customHeight="1" x14ac:dyDescent="0.25">
      <c r="A208" s="2"/>
      <c r="F208" s="151"/>
      <c r="G208" s="151"/>
      <c r="H208" s="5"/>
    </row>
    <row r="209" spans="1:8" ht="7.5" customHeight="1" x14ac:dyDescent="0.25">
      <c r="A209" s="2"/>
      <c r="F209" s="151"/>
      <c r="G209" s="151"/>
      <c r="H209" s="5"/>
    </row>
    <row r="210" spans="1:8" ht="16.5" hidden="1" customHeight="1" x14ac:dyDescent="0.25">
      <c r="A210" s="2"/>
      <c r="F210" s="151"/>
      <c r="G210" s="151"/>
      <c r="H210" s="5"/>
    </row>
    <row r="211" spans="1:8" ht="16.5" hidden="1" customHeight="1" x14ac:dyDescent="0.25">
      <c r="A211" s="2"/>
      <c r="F211" s="151"/>
      <c r="G211" s="151"/>
      <c r="H211" s="5"/>
    </row>
    <row r="212" spans="1:8" ht="16.5" customHeight="1" x14ac:dyDescent="0.25">
      <c r="A212" s="2"/>
      <c r="F212" s="151"/>
      <c r="G212" s="151"/>
      <c r="H212" s="5"/>
    </row>
    <row r="213" spans="1:8" ht="5.25" customHeight="1" x14ac:dyDescent="0.25">
      <c r="A213" s="2"/>
      <c r="C213" s="57" t="s">
        <v>192</v>
      </c>
      <c r="D213" s="155"/>
      <c r="E213" s="1"/>
      <c r="F213" s="151" t="s">
        <v>193</v>
      </c>
      <c r="G213" s="151"/>
      <c r="H213" s="5"/>
    </row>
    <row r="214" spans="1:8" x14ac:dyDescent="0.25">
      <c r="A214" s="6"/>
      <c r="C214" s="156" t="s">
        <v>194</v>
      </c>
      <c r="D214" s="1"/>
      <c r="E214" s="155"/>
      <c r="F214" s="102" t="s">
        <v>195</v>
      </c>
      <c r="H214" s="5"/>
    </row>
    <row r="215" spans="1:8" x14ac:dyDescent="0.25">
      <c r="A215" s="6"/>
      <c r="C215" s="156" t="s">
        <v>196</v>
      </c>
      <c r="D215" s="155"/>
      <c r="E215" s="1"/>
      <c r="F215" s="102" t="s">
        <v>197</v>
      </c>
      <c r="H215" s="157"/>
    </row>
    <row r="216" spans="1:8" x14ac:dyDescent="0.25">
      <c r="A216" s="6"/>
      <c r="C216" s="156"/>
      <c r="D216" s="1"/>
      <c r="E216" s="1"/>
      <c r="F216" s="102"/>
      <c r="H216" s="157"/>
    </row>
    <row r="217" spans="1:8" ht="16.5" hidden="1" customHeight="1" x14ac:dyDescent="0.25">
      <c r="A217" s="2"/>
      <c r="D217" s="102"/>
      <c r="H217" s="5"/>
    </row>
    <row r="218" spans="1:8" ht="16.5" hidden="1" customHeight="1" x14ac:dyDescent="0.25">
      <c r="A218" s="2"/>
      <c r="D218" s="102"/>
      <c r="E218" s="1"/>
      <c r="H218" s="5"/>
    </row>
    <row r="219" spans="1:8" ht="16.5" customHeight="1" x14ac:dyDescent="0.25">
      <c r="A219" s="2"/>
      <c r="D219" s="102"/>
      <c r="E219" s="1"/>
      <c r="H219" s="5"/>
    </row>
    <row r="220" spans="1:8" x14ac:dyDescent="0.25">
      <c r="A220" s="2"/>
      <c r="D220" s="102"/>
      <c r="E220" s="1"/>
      <c r="H220" s="5"/>
    </row>
    <row r="221" spans="1:8" ht="2.25" customHeight="1" x14ac:dyDescent="0.25">
      <c r="A221" s="2"/>
      <c r="D221" s="102"/>
      <c r="E221" s="1"/>
      <c r="H221" s="5"/>
    </row>
    <row r="222" spans="1:8" x14ac:dyDescent="0.25">
      <c r="A222" s="2"/>
      <c r="C222" s="158" t="s">
        <v>193</v>
      </c>
      <c r="D222" s="102" t="s">
        <v>193</v>
      </c>
      <c r="E222" s="1"/>
      <c r="F222" s="102" t="s">
        <v>193</v>
      </c>
      <c r="H222" s="5"/>
    </row>
    <row r="223" spans="1:8" ht="12.75" customHeight="1" x14ac:dyDescent="0.25">
      <c r="A223" s="2"/>
      <c r="C223" s="156" t="s">
        <v>198</v>
      </c>
      <c r="D223" s="102" t="s">
        <v>199</v>
      </c>
      <c r="E223" s="1"/>
      <c r="F223" s="102" t="s">
        <v>110</v>
      </c>
      <c r="H223" s="5"/>
    </row>
    <row r="224" spans="1:8" ht="17.25" customHeight="1" thickBot="1" x14ac:dyDescent="0.3">
      <c r="A224" s="103"/>
      <c r="B224" s="62"/>
      <c r="C224" s="159" t="s">
        <v>200</v>
      </c>
      <c r="D224" s="160" t="s">
        <v>201</v>
      </c>
      <c r="E224" s="62"/>
      <c r="F224" s="160" t="s">
        <v>202</v>
      </c>
      <c r="G224" s="63"/>
      <c r="H224" s="65"/>
    </row>
    <row r="225" spans="1:8" ht="0.75" hidden="1" customHeight="1" x14ac:dyDescent="0.25">
      <c r="A225" s="2"/>
      <c r="C225" s="150"/>
      <c r="D225" s="161"/>
      <c r="E225" s="149"/>
      <c r="F225" s="151"/>
      <c r="G225" s="151"/>
      <c r="H225" s="5"/>
    </row>
    <row r="226" spans="1:8" ht="0.75" customHeight="1" thickBot="1" x14ac:dyDescent="0.3">
      <c r="A226" s="103"/>
      <c r="B226" s="62"/>
      <c r="C226" s="162"/>
      <c r="D226" s="163"/>
      <c r="E226" s="164"/>
      <c r="F226" s="165"/>
      <c r="G226" s="165"/>
      <c r="H226" s="65"/>
    </row>
    <row r="227" spans="1:8" x14ac:dyDescent="0.25">
      <c r="A227" s="2"/>
      <c r="C227" s="150"/>
      <c r="D227" s="161"/>
      <c r="E227" s="149"/>
      <c r="F227" s="151"/>
      <c r="G227" s="151"/>
    </row>
    <row r="230" spans="1:8" x14ac:dyDescent="0.25">
      <c r="E230" s="166"/>
    </row>
  </sheetData>
  <mergeCells count="37">
    <mergeCell ref="L163:S163"/>
    <mergeCell ref="A2:H2"/>
    <mergeCell ref="A3:H3"/>
    <mergeCell ref="A49:H49"/>
    <mergeCell ref="A50:H50"/>
    <mergeCell ref="A83:H83"/>
    <mergeCell ref="A84:H84"/>
    <mergeCell ref="A123:H123"/>
    <mergeCell ref="A124:H124"/>
    <mergeCell ref="A162:H162"/>
    <mergeCell ref="A163:H163"/>
    <mergeCell ref="I163:K163"/>
    <mergeCell ref="CN163:CU163"/>
    <mergeCell ref="CV163:DC163"/>
    <mergeCell ref="DD163:DK163"/>
    <mergeCell ref="T163:AA163"/>
    <mergeCell ref="AB163:AI163"/>
    <mergeCell ref="AJ163:AQ163"/>
    <mergeCell ref="AR163:AY163"/>
    <mergeCell ref="AZ163:BG163"/>
    <mergeCell ref="BH163:BO163"/>
    <mergeCell ref="A206:C206"/>
    <mergeCell ref="FH163:FO163"/>
    <mergeCell ref="FP163:FW163"/>
    <mergeCell ref="FX163:GE163"/>
    <mergeCell ref="GF163:GM163"/>
    <mergeCell ref="A187:H187"/>
    <mergeCell ref="A188:H188"/>
    <mergeCell ref="DL163:DS163"/>
    <mergeCell ref="DT163:EA163"/>
    <mergeCell ref="EB163:EI163"/>
    <mergeCell ref="EJ163:EQ163"/>
    <mergeCell ref="ER163:EY163"/>
    <mergeCell ref="EZ163:FG163"/>
    <mergeCell ref="BP163:BW163"/>
    <mergeCell ref="BX163:CE163"/>
    <mergeCell ref="CF163:CM163"/>
  </mergeCells>
  <printOptions horizontalCentered="1" verticalCentered="1"/>
  <pageMargins left="0.31496062992125984" right="0.31496062992125984" top="0" bottom="0" header="0.31496062992125984" footer="0.31496062992125984"/>
  <pageSetup scale="55" orientation="landscape" r:id="rId1"/>
  <rowBreaks count="5" manualBreakCount="5">
    <brk id="48" max="7" man="1"/>
    <brk id="82" max="7" man="1"/>
    <brk id="122" max="7" man="1"/>
    <brk id="161" max="7" man="1"/>
    <brk id="18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F230"/>
  <sheetViews>
    <sheetView topLeftCell="A79" zoomScaleNormal="100" workbookViewId="0">
      <selection activeCell="C5" sqref="C5"/>
    </sheetView>
  </sheetViews>
  <sheetFormatPr baseColWidth="10" defaultRowHeight="15" x14ac:dyDescent="0.25"/>
  <cols>
    <col min="1" max="1" width="15.42578125" style="1" customWidth="1"/>
    <col min="2" max="2" width="3.85546875" style="1" customWidth="1"/>
    <col min="3" max="3" width="49.85546875" style="57" customWidth="1"/>
    <col min="4" max="4" width="22.5703125" style="3" customWidth="1"/>
    <col min="5" max="5" width="23" style="3" customWidth="1"/>
    <col min="6" max="6" width="22.85546875" style="3" customWidth="1"/>
    <col min="7" max="7" width="23.42578125" style="3" customWidth="1"/>
    <col min="8" max="8" width="22" style="3" customWidth="1"/>
    <col min="9" max="9" width="3.140625" style="1" customWidth="1"/>
    <col min="10" max="256" width="11.42578125" style="1"/>
    <col min="257" max="257" width="15.42578125" style="1" customWidth="1"/>
    <col min="258" max="258" width="3.85546875" style="1" customWidth="1"/>
    <col min="259" max="259" width="49.85546875" style="1" customWidth="1"/>
    <col min="260" max="260" width="22.5703125" style="1" customWidth="1"/>
    <col min="261" max="261" width="23" style="1" customWidth="1"/>
    <col min="262" max="262" width="22.85546875" style="1" customWidth="1"/>
    <col min="263" max="263" width="23.42578125" style="1" customWidth="1"/>
    <col min="264" max="264" width="22" style="1" customWidth="1"/>
    <col min="265" max="265" width="3.140625" style="1" customWidth="1"/>
    <col min="266" max="512" width="11.42578125" style="1"/>
    <col min="513" max="513" width="15.42578125" style="1" customWidth="1"/>
    <col min="514" max="514" width="3.85546875" style="1" customWidth="1"/>
    <col min="515" max="515" width="49.85546875" style="1" customWidth="1"/>
    <col min="516" max="516" width="22.5703125" style="1" customWidth="1"/>
    <col min="517" max="517" width="23" style="1" customWidth="1"/>
    <col min="518" max="518" width="22.85546875" style="1" customWidth="1"/>
    <col min="519" max="519" width="23.42578125" style="1" customWidth="1"/>
    <col min="520" max="520" width="22" style="1" customWidth="1"/>
    <col min="521" max="521" width="3.140625" style="1" customWidth="1"/>
    <col min="522" max="768" width="11.42578125" style="1"/>
    <col min="769" max="769" width="15.42578125" style="1" customWidth="1"/>
    <col min="770" max="770" width="3.85546875" style="1" customWidth="1"/>
    <col min="771" max="771" width="49.85546875" style="1" customWidth="1"/>
    <col min="772" max="772" width="22.5703125" style="1" customWidth="1"/>
    <col min="773" max="773" width="23" style="1" customWidth="1"/>
    <col min="774" max="774" width="22.85546875" style="1" customWidth="1"/>
    <col min="775" max="775" width="23.42578125" style="1" customWidth="1"/>
    <col min="776" max="776" width="22" style="1" customWidth="1"/>
    <col min="777" max="777" width="3.140625" style="1" customWidth="1"/>
    <col min="778" max="1024" width="11.42578125" style="1"/>
    <col min="1025" max="1025" width="15.42578125" style="1" customWidth="1"/>
    <col min="1026" max="1026" width="3.85546875" style="1" customWidth="1"/>
    <col min="1027" max="1027" width="49.85546875" style="1" customWidth="1"/>
    <col min="1028" max="1028" width="22.5703125" style="1" customWidth="1"/>
    <col min="1029" max="1029" width="23" style="1" customWidth="1"/>
    <col min="1030" max="1030" width="22.85546875" style="1" customWidth="1"/>
    <col min="1031" max="1031" width="23.42578125" style="1" customWidth="1"/>
    <col min="1032" max="1032" width="22" style="1" customWidth="1"/>
    <col min="1033" max="1033" width="3.140625" style="1" customWidth="1"/>
    <col min="1034" max="1280" width="11.42578125" style="1"/>
    <col min="1281" max="1281" width="15.42578125" style="1" customWidth="1"/>
    <col min="1282" max="1282" width="3.85546875" style="1" customWidth="1"/>
    <col min="1283" max="1283" width="49.85546875" style="1" customWidth="1"/>
    <col min="1284" max="1284" width="22.5703125" style="1" customWidth="1"/>
    <col min="1285" max="1285" width="23" style="1" customWidth="1"/>
    <col min="1286" max="1286" width="22.85546875" style="1" customWidth="1"/>
    <col min="1287" max="1287" width="23.42578125" style="1" customWidth="1"/>
    <col min="1288" max="1288" width="22" style="1" customWidth="1"/>
    <col min="1289" max="1289" width="3.140625" style="1" customWidth="1"/>
    <col min="1290" max="1536" width="11.42578125" style="1"/>
    <col min="1537" max="1537" width="15.42578125" style="1" customWidth="1"/>
    <col min="1538" max="1538" width="3.85546875" style="1" customWidth="1"/>
    <col min="1539" max="1539" width="49.85546875" style="1" customWidth="1"/>
    <col min="1540" max="1540" width="22.5703125" style="1" customWidth="1"/>
    <col min="1541" max="1541" width="23" style="1" customWidth="1"/>
    <col min="1542" max="1542" width="22.85546875" style="1" customWidth="1"/>
    <col min="1543" max="1543" width="23.42578125" style="1" customWidth="1"/>
    <col min="1544" max="1544" width="22" style="1" customWidth="1"/>
    <col min="1545" max="1545" width="3.140625" style="1" customWidth="1"/>
    <col min="1546" max="1792" width="11.42578125" style="1"/>
    <col min="1793" max="1793" width="15.42578125" style="1" customWidth="1"/>
    <col min="1794" max="1794" width="3.85546875" style="1" customWidth="1"/>
    <col min="1795" max="1795" width="49.85546875" style="1" customWidth="1"/>
    <col min="1796" max="1796" width="22.5703125" style="1" customWidth="1"/>
    <col min="1797" max="1797" width="23" style="1" customWidth="1"/>
    <col min="1798" max="1798" width="22.85546875" style="1" customWidth="1"/>
    <col min="1799" max="1799" width="23.42578125" style="1" customWidth="1"/>
    <col min="1800" max="1800" width="22" style="1" customWidth="1"/>
    <col min="1801" max="1801" width="3.140625" style="1" customWidth="1"/>
    <col min="1802" max="2048" width="11.42578125" style="1"/>
    <col min="2049" max="2049" width="15.42578125" style="1" customWidth="1"/>
    <col min="2050" max="2050" width="3.85546875" style="1" customWidth="1"/>
    <col min="2051" max="2051" width="49.85546875" style="1" customWidth="1"/>
    <col min="2052" max="2052" width="22.5703125" style="1" customWidth="1"/>
    <col min="2053" max="2053" width="23" style="1" customWidth="1"/>
    <col min="2054" max="2054" width="22.85546875" style="1" customWidth="1"/>
    <col min="2055" max="2055" width="23.42578125" style="1" customWidth="1"/>
    <col min="2056" max="2056" width="22" style="1" customWidth="1"/>
    <col min="2057" max="2057" width="3.140625" style="1" customWidth="1"/>
    <col min="2058" max="2304" width="11.42578125" style="1"/>
    <col min="2305" max="2305" width="15.42578125" style="1" customWidth="1"/>
    <col min="2306" max="2306" width="3.85546875" style="1" customWidth="1"/>
    <col min="2307" max="2307" width="49.85546875" style="1" customWidth="1"/>
    <col min="2308" max="2308" width="22.5703125" style="1" customWidth="1"/>
    <col min="2309" max="2309" width="23" style="1" customWidth="1"/>
    <col min="2310" max="2310" width="22.85546875" style="1" customWidth="1"/>
    <col min="2311" max="2311" width="23.42578125" style="1" customWidth="1"/>
    <col min="2312" max="2312" width="22" style="1" customWidth="1"/>
    <col min="2313" max="2313" width="3.140625" style="1" customWidth="1"/>
    <col min="2314" max="2560" width="11.42578125" style="1"/>
    <col min="2561" max="2561" width="15.42578125" style="1" customWidth="1"/>
    <col min="2562" max="2562" width="3.85546875" style="1" customWidth="1"/>
    <col min="2563" max="2563" width="49.85546875" style="1" customWidth="1"/>
    <col min="2564" max="2564" width="22.5703125" style="1" customWidth="1"/>
    <col min="2565" max="2565" width="23" style="1" customWidth="1"/>
    <col min="2566" max="2566" width="22.85546875" style="1" customWidth="1"/>
    <col min="2567" max="2567" width="23.42578125" style="1" customWidth="1"/>
    <col min="2568" max="2568" width="22" style="1" customWidth="1"/>
    <col min="2569" max="2569" width="3.140625" style="1" customWidth="1"/>
    <col min="2570" max="2816" width="11.42578125" style="1"/>
    <col min="2817" max="2817" width="15.42578125" style="1" customWidth="1"/>
    <col min="2818" max="2818" width="3.85546875" style="1" customWidth="1"/>
    <col min="2819" max="2819" width="49.85546875" style="1" customWidth="1"/>
    <col min="2820" max="2820" width="22.5703125" style="1" customWidth="1"/>
    <col min="2821" max="2821" width="23" style="1" customWidth="1"/>
    <col min="2822" max="2822" width="22.85546875" style="1" customWidth="1"/>
    <col min="2823" max="2823" width="23.42578125" style="1" customWidth="1"/>
    <col min="2824" max="2824" width="22" style="1" customWidth="1"/>
    <col min="2825" max="2825" width="3.140625" style="1" customWidth="1"/>
    <col min="2826" max="3072" width="11.42578125" style="1"/>
    <col min="3073" max="3073" width="15.42578125" style="1" customWidth="1"/>
    <col min="3074" max="3074" width="3.85546875" style="1" customWidth="1"/>
    <col min="3075" max="3075" width="49.85546875" style="1" customWidth="1"/>
    <col min="3076" max="3076" width="22.5703125" style="1" customWidth="1"/>
    <col min="3077" max="3077" width="23" style="1" customWidth="1"/>
    <col min="3078" max="3078" width="22.85546875" style="1" customWidth="1"/>
    <col min="3079" max="3079" width="23.42578125" style="1" customWidth="1"/>
    <col min="3080" max="3080" width="22" style="1" customWidth="1"/>
    <col min="3081" max="3081" width="3.140625" style="1" customWidth="1"/>
    <col min="3082" max="3328" width="11.42578125" style="1"/>
    <col min="3329" max="3329" width="15.42578125" style="1" customWidth="1"/>
    <col min="3330" max="3330" width="3.85546875" style="1" customWidth="1"/>
    <col min="3331" max="3331" width="49.85546875" style="1" customWidth="1"/>
    <col min="3332" max="3332" width="22.5703125" style="1" customWidth="1"/>
    <col min="3333" max="3333" width="23" style="1" customWidth="1"/>
    <col min="3334" max="3334" width="22.85546875" style="1" customWidth="1"/>
    <col min="3335" max="3335" width="23.42578125" style="1" customWidth="1"/>
    <col min="3336" max="3336" width="22" style="1" customWidth="1"/>
    <col min="3337" max="3337" width="3.140625" style="1" customWidth="1"/>
    <col min="3338" max="3584" width="11.42578125" style="1"/>
    <col min="3585" max="3585" width="15.42578125" style="1" customWidth="1"/>
    <col min="3586" max="3586" width="3.85546875" style="1" customWidth="1"/>
    <col min="3587" max="3587" width="49.85546875" style="1" customWidth="1"/>
    <col min="3588" max="3588" width="22.5703125" style="1" customWidth="1"/>
    <col min="3589" max="3589" width="23" style="1" customWidth="1"/>
    <col min="3590" max="3590" width="22.85546875" style="1" customWidth="1"/>
    <col min="3591" max="3591" width="23.42578125" style="1" customWidth="1"/>
    <col min="3592" max="3592" width="22" style="1" customWidth="1"/>
    <col min="3593" max="3593" width="3.140625" style="1" customWidth="1"/>
    <col min="3594" max="3840" width="11.42578125" style="1"/>
    <col min="3841" max="3841" width="15.42578125" style="1" customWidth="1"/>
    <col min="3842" max="3842" width="3.85546875" style="1" customWidth="1"/>
    <col min="3843" max="3843" width="49.85546875" style="1" customWidth="1"/>
    <col min="3844" max="3844" width="22.5703125" style="1" customWidth="1"/>
    <col min="3845" max="3845" width="23" style="1" customWidth="1"/>
    <col min="3846" max="3846" width="22.85546875" style="1" customWidth="1"/>
    <col min="3847" max="3847" width="23.42578125" style="1" customWidth="1"/>
    <col min="3848" max="3848" width="22" style="1" customWidth="1"/>
    <col min="3849" max="3849" width="3.140625" style="1" customWidth="1"/>
    <col min="3850" max="4096" width="11.42578125" style="1"/>
    <col min="4097" max="4097" width="15.42578125" style="1" customWidth="1"/>
    <col min="4098" max="4098" width="3.85546875" style="1" customWidth="1"/>
    <col min="4099" max="4099" width="49.85546875" style="1" customWidth="1"/>
    <col min="4100" max="4100" width="22.5703125" style="1" customWidth="1"/>
    <col min="4101" max="4101" width="23" style="1" customWidth="1"/>
    <col min="4102" max="4102" width="22.85546875" style="1" customWidth="1"/>
    <col min="4103" max="4103" width="23.42578125" style="1" customWidth="1"/>
    <col min="4104" max="4104" width="22" style="1" customWidth="1"/>
    <col min="4105" max="4105" width="3.140625" style="1" customWidth="1"/>
    <col min="4106" max="4352" width="11.42578125" style="1"/>
    <col min="4353" max="4353" width="15.42578125" style="1" customWidth="1"/>
    <col min="4354" max="4354" width="3.85546875" style="1" customWidth="1"/>
    <col min="4355" max="4355" width="49.85546875" style="1" customWidth="1"/>
    <col min="4356" max="4356" width="22.5703125" style="1" customWidth="1"/>
    <col min="4357" max="4357" width="23" style="1" customWidth="1"/>
    <col min="4358" max="4358" width="22.85546875" style="1" customWidth="1"/>
    <col min="4359" max="4359" width="23.42578125" style="1" customWidth="1"/>
    <col min="4360" max="4360" width="22" style="1" customWidth="1"/>
    <col min="4361" max="4361" width="3.140625" style="1" customWidth="1"/>
    <col min="4362" max="4608" width="11.42578125" style="1"/>
    <col min="4609" max="4609" width="15.42578125" style="1" customWidth="1"/>
    <col min="4610" max="4610" width="3.85546875" style="1" customWidth="1"/>
    <col min="4611" max="4611" width="49.85546875" style="1" customWidth="1"/>
    <col min="4612" max="4612" width="22.5703125" style="1" customWidth="1"/>
    <col min="4613" max="4613" width="23" style="1" customWidth="1"/>
    <col min="4614" max="4614" width="22.85546875" style="1" customWidth="1"/>
    <col min="4615" max="4615" width="23.42578125" style="1" customWidth="1"/>
    <col min="4616" max="4616" width="22" style="1" customWidth="1"/>
    <col min="4617" max="4617" width="3.140625" style="1" customWidth="1"/>
    <col min="4618" max="4864" width="11.42578125" style="1"/>
    <col min="4865" max="4865" width="15.42578125" style="1" customWidth="1"/>
    <col min="4866" max="4866" width="3.85546875" style="1" customWidth="1"/>
    <col min="4867" max="4867" width="49.85546875" style="1" customWidth="1"/>
    <col min="4868" max="4868" width="22.5703125" style="1" customWidth="1"/>
    <col min="4869" max="4869" width="23" style="1" customWidth="1"/>
    <col min="4870" max="4870" width="22.85546875" style="1" customWidth="1"/>
    <col min="4871" max="4871" width="23.42578125" style="1" customWidth="1"/>
    <col min="4872" max="4872" width="22" style="1" customWidth="1"/>
    <col min="4873" max="4873" width="3.140625" style="1" customWidth="1"/>
    <col min="4874" max="5120" width="11.42578125" style="1"/>
    <col min="5121" max="5121" width="15.42578125" style="1" customWidth="1"/>
    <col min="5122" max="5122" width="3.85546875" style="1" customWidth="1"/>
    <col min="5123" max="5123" width="49.85546875" style="1" customWidth="1"/>
    <col min="5124" max="5124" width="22.5703125" style="1" customWidth="1"/>
    <col min="5125" max="5125" width="23" style="1" customWidth="1"/>
    <col min="5126" max="5126" width="22.85546875" style="1" customWidth="1"/>
    <col min="5127" max="5127" width="23.42578125" style="1" customWidth="1"/>
    <col min="5128" max="5128" width="22" style="1" customWidth="1"/>
    <col min="5129" max="5129" width="3.140625" style="1" customWidth="1"/>
    <col min="5130" max="5376" width="11.42578125" style="1"/>
    <col min="5377" max="5377" width="15.42578125" style="1" customWidth="1"/>
    <col min="5378" max="5378" width="3.85546875" style="1" customWidth="1"/>
    <col min="5379" max="5379" width="49.85546875" style="1" customWidth="1"/>
    <col min="5380" max="5380" width="22.5703125" style="1" customWidth="1"/>
    <col min="5381" max="5381" width="23" style="1" customWidth="1"/>
    <col min="5382" max="5382" width="22.85546875" style="1" customWidth="1"/>
    <col min="5383" max="5383" width="23.42578125" style="1" customWidth="1"/>
    <col min="5384" max="5384" width="22" style="1" customWidth="1"/>
    <col min="5385" max="5385" width="3.140625" style="1" customWidth="1"/>
    <col min="5386" max="5632" width="11.42578125" style="1"/>
    <col min="5633" max="5633" width="15.42578125" style="1" customWidth="1"/>
    <col min="5634" max="5634" width="3.85546875" style="1" customWidth="1"/>
    <col min="5635" max="5635" width="49.85546875" style="1" customWidth="1"/>
    <col min="5636" max="5636" width="22.5703125" style="1" customWidth="1"/>
    <col min="5637" max="5637" width="23" style="1" customWidth="1"/>
    <col min="5638" max="5638" width="22.85546875" style="1" customWidth="1"/>
    <col min="5639" max="5639" width="23.42578125" style="1" customWidth="1"/>
    <col min="5640" max="5640" width="22" style="1" customWidth="1"/>
    <col min="5641" max="5641" width="3.140625" style="1" customWidth="1"/>
    <col min="5642" max="5888" width="11.42578125" style="1"/>
    <col min="5889" max="5889" width="15.42578125" style="1" customWidth="1"/>
    <col min="5890" max="5890" width="3.85546875" style="1" customWidth="1"/>
    <col min="5891" max="5891" width="49.85546875" style="1" customWidth="1"/>
    <col min="5892" max="5892" width="22.5703125" style="1" customWidth="1"/>
    <col min="5893" max="5893" width="23" style="1" customWidth="1"/>
    <col min="5894" max="5894" width="22.85546875" style="1" customWidth="1"/>
    <col min="5895" max="5895" width="23.42578125" style="1" customWidth="1"/>
    <col min="5896" max="5896" width="22" style="1" customWidth="1"/>
    <col min="5897" max="5897" width="3.140625" style="1" customWidth="1"/>
    <col min="5898" max="6144" width="11.42578125" style="1"/>
    <col min="6145" max="6145" width="15.42578125" style="1" customWidth="1"/>
    <col min="6146" max="6146" width="3.85546875" style="1" customWidth="1"/>
    <col min="6147" max="6147" width="49.85546875" style="1" customWidth="1"/>
    <col min="6148" max="6148" width="22.5703125" style="1" customWidth="1"/>
    <col min="6149" max="6149" width="23" style="1" customWidth="1"/>
    <col min="6150" max="6150" width="22.85546875" style="1" customWidth="1"/>
    <col min="6151" max="6151" width="23.42578125" style="1" customWidth="1"/>
    <col min="6152" max="6152" width="22" style="1" customWidth="1"/>
    <col min="6153" max="6153" width="3.140625" style="1" customWidth="1"/>
    <col min="6154" max="6400" width="11.42578125" style="1"/>
    <col min="6401" max="6401" width="15.42578125" style="1" customWidth="1"/>
    <col min="6402" max="6402" width="3.85546875" style="1" customWidth="1"/>
    <col min="6403" max="6403" width="49.85546875" style="1" customWidth="1"/>
    <col min="6404" max="6404" width="22.5703125" style="1" customWidth="1"/>
    <col min="6405" max="6405" width="23" style="1" customWidth="1"/>
    <col min="6406" max="6406" width="22.85546875" style="1" customWidth="1"/>
    <col min="6407" max="6407" width="23.42578125" style="1" customWidth="1"/>
    <col min="6408" max="6408" width="22" style="1" customWidth="1"/>
    <col min="6409" max="6409" width="3.140625" style="1" customWidth="1"/>
    <col min="6410" max="6656" width="11.42578125" style="1"/>
    <col min="6657" max="6657" width="15.42578125" style="1" customWidth="1"/>
    <col min="6658" max="6658" width="3.85546875" style="1" customWidth="1"/>
    <col min="6659" max="6659" width="49.85546875" style="1" customWidth="1"/>
    <col min="6660" max="6660" width="22.5703125" style="1" customWidth="1"/>
    <col min="6661" max="6661" width="23" style="1" customWidth="1"/>
    <col min="6662" max="6662" width="22.85546875" style="1" customWidth="1"/>
    <col min="6663" max="6663" width="23.42578125" style="1" customWidth="1"/>
    <col min="6664" max="6664" width="22" style="1" customWidth="1"/>
    <col min="6665" max="6665" width="3.140625" style="1" customWidth="1"/>
    <col min="6666" max="6912" width="11.42578125" style="1"/>
    <col min="6913" max="6913" width="15.42578125" style="1" customWidth="1"/>
    <col min="6914" max="6914" width="3.85546875" style="1" customWidth="1"/>
    <col min="6915" max="6915" width="49.85546875" style="1" customWidth="1"/>
    <col min="6916" max="6916" width="22.5703125" style="1" customWidth="1"/>
    <col min="6917" max="6917" width="23" style="1" customWidth="1"/>
    <col min="6918" max="6918" width="22.85546875" style="1" customWidth="1"/>
    <col min="6919" max="6919" width="23.42578125" style="1" customWidth="1"/>
    <col min="6920" max="6920" width="22" style="1" customWidth="1"/>
    <col min="6921" max="6921" width="3.140625" style="1" customWidth="1"/>
    <col min="6922" max="7168" width="11.42578125" style="1"/>
    <col min="7169" max="7169" width="15.42578125" style="1" customWidth="1"/>
    <col min="7170" max="7170" width="3.85546875" style="1" customWidth="1"/>
    <col min="7171" max="7171" width="49.85546875" style="1" customWidth="1"/>
    <col min="7172" max="7172" width="22.5703125" style="1" customWidth="1"/>
    <col min="7173" max="7173" width="23" style="1" customWidth="1"/>
    <col min="7174" max="7174" width="22.85546875" style="1" customWidth="1"/>
    <col min="7175" max="7175" width="23.42578125" style="1" customWidth="1"/>
    <col min="7176" max="7176" width="22" style="1" customWidth="1"/>
    <col min="7177" max="7177" width="3.140625" style="1" customWidth="1"/>
    <col min="7178" max="7424" width="11.42578125" style="1"/>
    <col min="7425" max="7425" width="15.42578125" style="1" customWidth="1"/>
    <col min="7426" max="7426" width="3.85546875" style="1" customWidth="1"/>
    <col min="7427" max="7427" width="49.85546875" style="1" customWidth="1"/>
    <col min="7428" max="7428" width="22.5703125" style="1" customWidth="1"/>
    <col min="7429" max="7429" width="23" style="1" customWidth="1"/>
    <col min="7430" max="7430" width="22.85546875" style="1" customWidth="1"/>
    <col min="7431" max="7431" width="23.42578125" style="1" customWidth="1"/>
    <col min="7432" max="7432" width="22" style="1" customWidth="1"/>
    <col min="7433" max="7433" width="3.140625" style="1" customWidth="1"/>
    <col min="7434" max="7680" width="11.42578125" style="1"/>
    <col min="7681" max="7681" width="15.42578125" style="1" customWidth="1"/>
    <col min="7682" max="7682" width="3.85546875" style="1" customWidth="1"/>
    <col min="7683" max="7683" width="49.85546875" style="1" customWidth="1"/>
    <col min="7684" max="7684" width="22.5703125" style="1" customWidth="1"/>
    <col min="7685" max="7685" width="23" style="1" customWidth="1"/>
    <col min="7686" max="7686" width="22.85546875" style="1" customWidth="1"/>
    <col min="7687" max="7687" width="23.42578125" style="1" customWidth="1"/>
    <col min="7688" max="7688" width="22" style="1" customWidth="1"/>
    <col min="7689" max="7689" width="3.140625" style="1" customWidth="1"/>
    <col min="7690" max="7936" width="11.42578125" style="1"/>
    <col min="7937" max="7937" width="15.42578125" style="1" customWidth="1"/>
    <col min="7938" max="7938" width="3.85546875" style="1" customWidth="1"/>
    <col min="7939" max="7939" width="49.85546875" style="1" customWidth="1"/>
    <col min="7940" max="7940" width="22.5703125" style="1" customWidth="1"/>
    <col min="7941" max="7941" width="23" style="1" customWidth="1"/>
    <col min="7942" max="7942" width="22.85546875" style="1" customWidth="1"/>
    <col min="7943" max="7943" width="23.42578125" style="1" customWidth="1"/>
    <col min="7944" max="7944" width="22" style="1" customWidth="1"/>
    <col min="7945" max="7945" width="3.140625" style="1" customWidth="1"/>
    <col min="7946" max="8192" width="11.42578125" style="1"/>
    <col min="8193" max="8193" width="15.42578125" style="1" customWidth="1"/>
    <col min="8194" max="8194" width="3.85546875" style="1" customWidth="1"/>
    <col min="8195" max="8195" width="49.85546875" style="1" customWidth="1"/>
    <col min="8196" max="8196" width="22.5703125" style="1" customWidth="1"/>
    <col min="8197" max="8197" width="23" style="1" customWidth="1"/>
    <col min="8198" max="8198" width="22.85546875" style="1" customWidth="1"/>
    <col min="8199" max="8199" width="23.42578125" style="1" customWidth="1"/>
    <col min="8200" max="8200" width="22" style="1" customWidth="1"/>
    <col min="8201" max="8201" width="3.140625" style="1" customWidth="1"/>
    <col min="8202" max="8448" width="11.42578125" style="1"/>
    <col min="8449" max="8449" width="15.42578125" style="1" customWidth="1"/>
    <col min="8450" max="8450" width="3.85546875" style="1" customWidth="1"/>
    <col min="8451" max="8451" width="49.85546875" style="1" customWidth="1"/>
    <col min="8452" max="8452" width="22.5703125" style="1" customWidth="1"/>
    <col min="8453" max="8453" width="23" style="1" customWidth="1"/>
    <col min="8454" max="8454" width="22.85546875" style="1" customWidth="1"/>
    <col min="8455" max="8455" width="23.42578125" style="1" customWidth="1"/>
    <col min="8456" max="8456" width="22" style="1" customWidth="1"/>
    <col min="8457" max="8457" width="3.140625" style="1" customWidth="1"/>
    <col min="8458" max="8704" width="11.42578125" style="1"/>
    <col min="8705" max="8705" width="15.42578125" style="1" customWidth="1"/>
    <col min="8706" max="8706" width="3.85546875" style="1" customWidth="1"/>
    <col min="8707" max="8707" width="49.85546875" style="1" customWidth="1"/>
    <col min="8708" max="8708" width="22.5703125" style="1" customWidth="1"/>
    <col min="8709" max="8709" width="23" style="1" customWidth="1"/>
    <col min="8710" max="8710" width="22.85546875" style="1" customWidth="1"/>
    <col min="8711" max="8711" width="23.42578125" style="1" customWidth="1"/>
    <col min="8712" max="8712" width="22" style="1" customWidth="1"/>
    <col min="8713" max="8713" width="3.140625" style="1" customWidth="1"/>
    <col min="8714" max="8960" width="11.42578125" style="1"/>
    <col min="8961" max="8961" width="15.42578125" style="1" customWidth="1"/>
    <col min="8962" max="8962" width="3.85546875" style="1" customWidth="1"/>
    <col min="8963" max="8963" width="49.85546875" style="1" customWidth="1"/>
    <col min="8964" max="8964" width="22.5703125" style="1" customWidth="1"/>
    <col min="8965" max="8965" width="23" style="1" customWidth="1"/>
    <col min="8966" max="8966" width="22.85546875" style="1" customWidth="1"/>
    <col min="8967" max="8967" width="23.42578125" style="1" customWidth="1"/>
    <col min="8968" max="8968" width="22" style="1" customWidth="1"/>
    <col min="8969" max="8969" width="3.140625" style="1" customWidth="1"/>
    <col min="8970" max="9216" width="11.42578125" style="1"/>
    <col min="9217" max="9217" width="15.42578125" style="1" customWidth="1"/>
    <col min="9218" max="9218" width="3.85546875" style="1" customWidth="1"/>
    <col min="9219" max="9219" width="49.85546875" style="1" customWidth="1"/>
    <col min="9220" max="9220" width="22.5703125" style="1" customWidth="1"/>
    <col min="9221" max="9221" width="23" style="1" customWidth="1"/>
    <col min="9222" max="9222" width="22.85546875" style="1" customWidth="1"/>
    <col min="9223" max="9223" width="23.42578125" style="1" customWidth="1"/>
    <col min="9224" max="9224" width="22" style="1" customWidth="1"/>
    <col min="9225" max="9225" width="3.140625" style="1" customWidth="1"/>
    <col min="9226" max="9472" width="11.42578125" style="1"/>
    <col min="9473" max="9473" width="15.42578125" style="1" customWidth="1"/>
    <col min="9474" max="9474" width="3.85546875" style="1" customWidth="1"/>
    <col min="9475" max="9475" width="49.85546875" style="1" customWidth="1"/>
    <col min="9476" max="9476" width="22.5703125" style="1" customWidth="1"/>
    <col min="9477" max="9477" width="23" style="1" customWidth="1"/>
    <col min="9478" max="9478" width="22.85546875" style="1" customWidth="1"/>
    <col min="9479" max="9479" width="23.42578125" style="1" customWidth="1"/>
    <col min="9480" max="9480" width="22" style="1" customWidth="1"/>
    <col min="9481" max="9481" width="3.140625" style="1" customWidth="1"/>
    <col min="9482" max="9728" width="11.42578125" style="1"/>
    <col min="9729" max="9729" width="15.42578125" style="1" customWidth="1"/>
    <col min="9730" max="9730" width="3.85546875" style="1" customWidth="1"/>
    <col min="9731" max="9731" width="49.85546875" style="1" customWidth="1"/>
    <col min="9732" max="9732" width="22.5703125" style="1" customWidth="1"/>
    <col min="9733" max="9733" width="23" style="1" customWidth="1"/>
    <col min="9734" max="9734" width="22.85546875" style="1" customWidth="1"/>
    <col min="9735" max="9735" width="23.42578125" style="1" customWidth="1"/>
    <col min="9736" max="9736" width="22" style="1" customWidth="1"/>
    <col min="9737" max="9737" width="3.140625" style="1" customWidth="1"/>
    <col min="9738" max="9984" width="11.42578125" style="1"/>
    <col min="9985" max="9985" width="15.42578125" style="1" customWidth="1"/>
    <col min="9986" max="9986" width="3.85546875" style="1" customWidth="1"/>
    <col min="9987" max="9987" width="49.85546875" style="1" customWidth="1"/>
    <col min="9988" max="9988" width="22.5703125" style="1" customWidth="1"/>
    <col min="9989" max="9989" width="23" style="1" customWidth="1"/>
    <col min="9990" max="9990" width="22.85546875" style="1" customWidth="1"/>
    <col min="9991" max="9991" width="23.42578125" style="1" customWidth="1"/>
    <col min="9992" max="9992" width="22" style="1" customWidth="1"/>
    <col min="9993" max="9993" width="3.140625" style="1" customWidth="1"/>
    <col min="9994" max="10240" width="11.42578125" style="1"/>
    <col min="10241" max="10241" width="15.42578125" style="1" customWidth="1"/>
    <col min="10242" max="10242" width="3.85546875" style="1" customWidth="1"/>
    <col min="10243" max="10243" width="49.85546875" style="1" customWidth="1"/>
    <col min="10244" max="10244" width="22.5703125" style="1" customWidth="1"/>
    <col min="10245" max="10245" width="23" style="1" customWidth="1"/>
    <col min="10246" max="10246" width="22.85546875" style="1" customWidth="1"/>
    <col min="10247" max="10247" width="23.42578125" style="1" customWidth="1"/>
    <col min="10248" max="10248" width="22" style="1" customWidth="1"/>
    <col min="10249" max="10249" width="3.140625" style="1" customWidth="1"/>
    <col min="10250" max="10496" width="11.42578125" style="1"/>
    <col min="10497" max="10497" width="15.42578125" style="1" customWidth="1"/>
    <col min="10498" max="10498" width="3.85546875" style="1" customWidth="1"/>
    <col min="10499" max="10499" width="49.85546875" style="1" customWidth="1"/>
    <col min="10500" max="10500" width="22.5703125" style="1" customWidth="1"/>
    <col min="10501" max="10501" width="23" style="1" customWidth="1"/>
    <col min="10502" max="10502" width="22.85546875" style="1" customWidth="1"/>
    <col min="10503" max="10503" width="23.42578125" style="1" customWidth="1"/>
    <col min="10504" max="10504" width="22" style="1" customWidth="1"/>
    <col min="10505" max="10505" width="3.140625" style="1" customWidth="1"/>
    <col min="10506" max="10752" width="11.42578125" style="1"/>
    <col min="10753" max="10753" width="15.42578125" style="1" customWidth="1"/>
    <col min="10754" max="10754" width="3.85546875" style="1" customWidth="1"/>
    <col min="10755" max="10755" width="49.85546875" style="1" customWidth="1"/>
    <col min="10756" max="10756" width="22.5703125" style="1" customWidth="1"/>
    <col min="10757" max="10757" width="23" style="1" customWidth="1"/>
    <col min="10758" max="10758" width="22.85546875" style="1" customWidth="1"/>
    <col min="10759" max="10759" width="23.42578125" style="1" customWidth="1"/>
    <col min="10760" max="10760" width="22" style="1" customWidth="1"/>
    <col min="10761" max="10761" width="3.140625" style="1" customWidth="1"/>
    <col min="10762" max="11008" width="11.42578125" style="1"/>
    <col min="11009" max="11009" width="15.42578125" style="1" customWidth="1"/>
    <col min="11010" max="11010" width="3.85546875" style="1" customWidth="1"/>
    <col min="11011" max="11011" width="49.85546875" style="1" customWidth="1"/>
    <col min="11012" max="11012" width="22.5703125" style="1" customWidth="1"/>
    <col min="11013" max="11013" width="23" style="1" customWidth="1"/>
    <col min="11014" max="11014" width="22.85546875" style="1" customWidth="1"/>
    <col min="11015" max="11015" width="23.42578125" style="1" customWidth="1"/>
    <col min="11016" max="11016" width="22" style="1" customWidth="1"/>
    <col min="11017" max="11017" width="3.140625" style="1" customWidth="1"/>
    <col min="11018" max="11264" width="11.42578125" style="1"/>
    <col min="11265" max="11265" width="15.42578125" style="1" customWidth="1"/>
    <col min="11266" max="11266" width="3.85546875" style="1" customWidth="1"/>
    <col min="11267" max="11267" width="49.85546875" style="1" customWidth="1"/>
    <col min="11268" max="11268" width="22.5703125" style="1" customWidth="1"/>
    <col min="11269" max="11269" width="23" style="1" customWidth="1"/>
    <col min="11270" max="11270" width="22.85546875" style="1" customWidth="1"/>
    <col min="11271" max="11271" width="23.42578125" style="1" customWidth="1"/>
    <col min="11272" max="11272" width="22" style="1" customWidth="1"/>
    <col min="11273" max="11273" width="3.140625" style="1" customWidth="1"/>
    <col min="11274" max="11520" width="11.42578125" style="1"/>
    <col min="11521" max="11521" width="15.42578125" style="1" customWidth="1"/>
    <col min="11522" max="11522" width="3.85546875" style="1" customWidth="1"/>
    <col min="11523" max="11523" width="49.85546875" style="1" customWidth="1"/>
    <col min="11524" max="11524" width="22.5703125" style="1" customWidth="1"/>
    <col min="11525" max="11525" width="23" style="1" customWidth="1"/>
    <col min="11526" max="11526" width="22.85546875" style="1" customWidth="1"/>
    <col min="11527" max="11527" width="23.42578125" style="1" customWidth="1"/>
    <col min="11528" max="11528" width="22" style="1" customWidth="1"/>
    <col min="11529" max="11529" width="3.140625" style="1" customWidth="1"/>
    <col min="11530" max="11776" width="11.42578125" style="1"/>
    <col min="11777" max="11777" width="15.42578125" style="1" customWidth="1"/>
    <col min="11778" max="11778" width="3.85546875" style="1" customWidth="1"/>
    <col min="11779" max="11779" width="49.85546875" style="1" customWidth="1"/>
    <col min="11780" max="11780" width="22.5703125" style="1" customWidth="1"/>
    <col min="11781" max="11781" width="23" style="1" customWidth="1"/>
    <col min="11782" max="11782" width="22.85546875" style="1" customWidth="1"/>
    <col min="11783" max="11783" width="23.42578125" style="1" customWidth="1"/>
    <col min="11784" max="11784" width="22" style="1" customWidth="1"/>
    <col min="11785" max="11785" width="3.140625" style="1" customWidth="1"/>
    <col min="11786" max="12032" width="11.42578125" style="1"/>
    <col min="12033" max="12033" width="15.42578125" style="1" customWidth="1"/>
    <col min="12034" max="12034" width="3.85546875" style="1" customWidth="1"/>
    <col min="12035" max="12035" width="49.85546875" style="1" customWidth="1"/>
    <col min="12036" max="12036" width="22.5703125" style="1" customWidth="1"/>
    <col min="12037" max="12037" width="23" style="1" customWidth="1"/>
    <col min="12038" max="12038" width="22.85546875" style="1" customWidth="1"/>
    <col min="12039" max="12039" width="23.42578125" style="1" customWidth="1"/>
    <col min="12040" max="12040" width="22" style="1" customWidth="1"/>
    <col min="12041" max="12041" width="3.140625" style="1" customWidth="1"/>
    <col min="12042" max="12288" width="11.42578125" style="1"/>
    <col min="12289" max="12289" width="15.42578125" style="1" customWidth="1"/>
    <col min="12290" max="12290" width="3.85546875" style="1" customWidth="1"/>
    <col min="12291" max="12291" width="49.85546875" style="1" customWidth="1"/>
    <col min="12292" max="12292" width="22.5703125" style="1" customWidth="1"/>
    <col min="12293" max="12293" width="23" style="1" customWidth="1"/>
    <col min="12294" max="12294" width="22.85546875" style="1" customWidth="1"/>
    <col min="12295" max="12295" width="23.42578125" style="1" customWidth="1"/>
    <col min="12296" max="12296" width="22" style="1" customWidth="1"/>
    <col min="12297" max="12297" width="3.140625" style="1" customWidth="1"/>
    <col min="12298" max="12544" width="11.42578125" style="1"/>
    <col min="12545" max="12545" width="15.42578125" style="1" customWidth="1"/>
    <col min="12546" max="12546" width="3.85546875" style="1" customWidth="1"/>
    <col min="12547" max="12547" width="49.85546875" style="1" customWidth="1"/>
    <col min="12548" max="12548" width="22.5703125" style="1" customWidth="1"/>
    <col min="12549" max="12549" width="23" style="1" customWidth="1"/>
    <col min="12550" max="12550" width="22.85546875" style="1" customWidth="1"/>
    <col min="12551" max="12551" width="23.42578125" style="1" customWidth="1"/>
    <col min="12552" max="12552" width="22" style="1" customWidth="1"/>
    <col min="12553" max="12553" width="3.140625" style="1" customWidth="1"/>
    <col min="12554" max="12800" width="11.42578125" style="1"/>
    <col min="12801" max="12801" width="15.42578125" style="1" customWidth="1"/>
    <col min="12802" max="12802" width="3.85546875" style="1" customWidth="1"/>
    <col min="12803" max="12803" width="49.85546875" style="1" customWidth="1"/>
    <col min="12804" max="12804" width="22.5703125" style="1" customWidth="1"/>
    <col min="12805" max="12805" width="23" style="1" customWidth="1"/>
    <col min="12806" max="12806" width="22.85546875" style="1" customWidth="1"/>
    <col min="12807" max="12807" width="23.42578125" style="1" customWidth="1"/>
    <col min="12808" max="12808" width="22" style="1" customWidth="1"/>
    <col min="12809" max="12809" width="3.140625" style="1" customWidth="1"/>
    <col min="12810" max="13056" width="11.42578125" style="1"/>
    <col min="13057" max="13057" width="15.42578125" style="1" customWidth="1"/>
    <col min="13058" max="13058" width="3.85546875" style="1" customWidth="1"/>
    <col min="13059" max="13059" width="49.85546875" style="1" customWidth="1"/>
    <col min="13060" max="13060" width="22.5703125" style="1" customWidth="1"/>
    <col min="13061" max="13061" width="23" style="1" customWidth="1"/>
    <col min="13062" max="13062" width="22.85546875" style="1" customWidth="1"/>
    <col min="13063" max="13063" width="23.42578125" style="1" customWidth="1"/>
    <col min="13064" max="13064" width="22" style="1" customWidth="1"/>
    <col min="13065" max="13065" width="3.140625" style="1" customWidth="1"/>
    <col min="13066" max="13312" width="11.42578125" style="1"/>
    <col min="13313" max="13313" width="15.42578125" style="1" customWidth="1"/>
    <col min="13314" max="13314" width="3.85546875" style="1" customWidth="1"/>
    <col min="13315" max="13315" width="49.85546875" style="1" customWidth="1"/>
    <col min="13316" max="13316" width="22.5703125" style="1" customWidth="1"/>
    <col min="13317" max="13317" width="23" style="1" customWidth="1"/>
    <col min="13318" max="13318" width="22.85546875" style="1" customWidth="1"/>
    <col min="13319" max="13319" width="23.42578125" style="1" customWidth="1"/>
    <col min="13320" max="13320" width="22" style="1" customWidth="1"/>
    <col min="13321" max="13321" width="3.140625" style="1" customWidth="1"/>
    <col min="13322" max="13568" width="11.42578125" style="1"/>
    <col min="13569" max="13569" width="15.42578125" style="1" customWidth="1"/>
    <col min="13570" max="13570" width="3.85546875" style="1" customWidth="1"/>
    <col min="13571" max="13571" width="49.85546875" style="1" customWidth="1"/>
    <col min="13572" max="13572" width="22.5703125" style="1" customWidth="1"/>
    <col min="13573" max="13573" width="23" style="1" customWidth="1"/>
    <col min="13574" max="13574" width="22.85546875" style="1" customWidth="1"/>
    <col min="13575" max="13575" width="23.42578125" style="1" customWidth="1"/>
    <col min="13576" max="13576" width="22" style="1" customWidth="1"/>
    <col min="13577" max="13577" width="3.140625" style="1" customWidth="1"/>
    <col min="13578" max="13824" width="11.42578125" style="1"/>
    <col min="13825" max="13825" width="15.42578125" style="1" customWidth="1"/>
    <col min="13826" max="13826" width="3.85546875" style="1" customWidth="1"/>
    <col min="13827" max="13827" width="49.85546875" style="1" customWidth="1"/>
    <col min="13828" max="13828" width="22.5703125" style="1" customWidth="1"/>
    <col min="13829" max="13829" width="23" style="1" customWidth="1"/>
    <col min="13830" max="13830" width="22.85546875" style="1" customWidth="1"/>
    <col min="13831" max="13831" width="23.42578125" style="1" customWidth="1"/>
    <col min="13832" max="13832" width="22" style="1" customWidth="1"/>
    <col min="13833" max="13833" width="3.140625" style="1" customWidth="1"/>
    <col min="13834" max="14080" width="11.42578125" style="1"/>
    <col min="14081" max="14081" width="15.42578125" style="1" customWidth="1"/>
    <col min="14082" max="14082" width="3.85546875" style="1" customWidth="1"/>
    <col min="14083" max="14083" width="49.85546875" style="1" customWidth="1"/>
    <col min="14084" max="14084" width="22.5703125" style="1" customWidth="1"/>
    <col min="14085" max="14085" width="23" style="1" customWidth="1"/>
    <col min="14086" max="14086" width="22.85546875" style="1" customWidth="1"/>
    <col min="14087" max="14087" width="23.42578125" style="1" customWidth="1"/>
    <col min="14088" max="14088" width="22" style="1" customWidth="1"/>
    <col min="14089" max="14089" width="3.140625" style="1" customWidth="1"/>
    <col min="14090" max="14336" width="11.42578125" style="1"/>
    <col min="14337" max="14337" width="15.42578125" style="1" customWidth="1"/>
    <col min="14338" max="14338" width="3.85546875" style="1" customWidth="1"/>
    <col min="14339" max="14339" width="49.85546875" style="1" customWidth="1"/>
    <col min="14340" max="14340" width="22.5703125" style="1" customWidth="1"/>
    <col min="14341" max="14341" width="23" style="1" customWidth="1"/>
    <col min="14342" max="14342" width="22.85546875" style="1" customWidth="1"/>
    <col min="14343" max="14343" width="23.42578125" style="1" customWidth="1"/>
    <col min="14344" max="14344" width="22" style="1" customWidth="1"/>
    <col min="14345" max="14345" width="3.140625" style="1" customWidth="1"/>
    <col min="14346" max="14592" width="11.42578125" style="1"/>
    <col min="14593" max="14593" width="15.42578125" style="1" customWidth="1"/>
    <col min="14594" max="14594" width="3.85546875" style="1" customWidth="1"/>
    <col min="14595" max="14595" width="49.85546875" style="1" customWidth="1"/>
    <col min="14596" max="14596" width="22.5703125" style="1" customWidth="1"/>
    <col min="14597" max="14597" width="23" style="1" customWidth="1"/>
    <col min="14598" max="14598" width="22.85546875" style="1" customWidth="1"/>
    <col min="14599" max="14599" width="23.42578125" style="1" customWidth="1"/>
    <col min="14600" max="14600" width="22" style="1" customWidth="1"/>
    <col min="14601" max="14601" width="3.140625" style="1" customWidth="1"/>
    <col min="14602" max="14848" width="11.42578125" style="1"/>
    <col min="14849" max="14849" width="15.42578125" style="1" customWidth="1"/>
    <col min="14850" max="14850" width="3.85546875" style="1" customWidth="1"/>
    <col min="14851" max="14851" width="49.85546875" style="1" customWidth="1"/>
    <col min="14852" max="14852" width="22.5703125" style="1" customWidth="1"/>
    <col min="14853" max="14853" width="23" style="1" customWidth="1"/>
    <col min="14854" max="14854" width="22.85546875" style="1" customWidth="1"/>
    <col min="14855" max="14855" width="23.42578125" style="1" customWidth="1"/>
    <col min="14856" max="14856" width="22" style="1" customWidth="1"/>
    <col min="14857" max="14857" width="3.140625" style="1" customWidth="1"/>
    <col min="14858" max="15104" width="11.42578125" style="1"/>
    <col min="15105" max="15105" width="15.42578125" style="1" customWidth="1"/>
    <col min="15106" max="15106" width="3.85546875" style="1" customWidth="1"/>
    <col min="15107" max="15107" width="49.85546875" style="1" customWidth="1"/>
    <col min="15108" max="15108" width="22.5703125" style="1" customWidth="1"/>
    <col min="15109" max="15109" width="23" style="1" customWidth="1"/>
    <col min="15110" max="15110" width="22.85546875" style="1" customWidth="1"/>
    <col min="15111" max="15111" width="23.42578125" style="1" customWidth="1"/>
    <col min="15112" max="15112" width="22" style="1" customWidth="1"/>
    <col min="15113" max="15113" width="3.140625" style="1" customWidth="1"/>
    <col min="15114" max="15360" width="11.42578125" style="1"/>
    <col min="15361" max="15361" width="15.42578125" style="1" customWidth="1"/>
    <col min="15362" max="15362" width="3.85546875" style="1" customWidth="1"/>
    <col min="15363" max="15363" width="49.85546875" style="1" customWidth="1"/>
    <col min="15364" max="15364" width="22.5703125" style="1" customWidth="1"/>
    <col min="15365" max="15365" width="23" style="1" customWidth="1"/>
    <col min="15366" max="15366" width="22.85546875" style="1" customWidth="1"/>
    <col min="15367" max="15367" width="23.42578125" style="1" customWidth="1"/>
    <col min="15368" max="15368" width="22" style="1" customWidth="1"/>
    <col min="15369" max="15369" width="3.140625" style="1" customWidth="1"/>
    <col min="15370" max="15616" width="11.42578125" style="1"/>
    <col min="15617" max="15617" width="15.42578125" style="1" customWidth="1"/>
    <col min="15618" max="15618" width="3.85546875" style="1" customWidth="1"/>
    <col min="15619" max="15619" width="49.85546875" style="1" customWidth="1"/>
    <col min="15620" max="15620" width="22.5703125" style="1" customWidth="1"/>
    <col min="15621" max="15621" width="23" style="1" customWidth="1"/>
    <col min="15622" max="15622" width="22.85546875" style="1" customWidth="1"/>
    <col min="15623" max="15623" width="23.42578125" style="1" customWidth="1"/>
    <col min="15624" max="15624" width="22" style="1" customWidth="1"/>
    <col min="15625" max="15625" width="3.140625" style="1" customWidth="1"/>
    <col min="15626" max="15872" width="11.42578125" style="1"/>
    <col min="15873" max="15873" width="15.42578125" style="1" customWidth="1"/>
    <col min="15874" max="15874" width="3.85546875" style="1" customWidth="1"/>
    <col min="15875" max="15875" width="49.85546875" style="1" customWidth="1"/>
    <col min="15876" max="15876" width="22.5703125" style="1" customWidth="1"/>
    <col min="15877" max="15877" width="23" style="1" customWidth="1"/>
    <col min="15878" max="15878" width="22.85546875" style="1" customWidth="1"/>
    <col min="15879" max="15879" width="23.42578125" style="1" customWidth="1"/>
    <col min="15880" max="15880" width="22" style="1" customWidth="1"/>
    <col min="15881" max="15881" width="3.140625" style="1" customWidth="1"/>
    <col min="15882" max="16128" width="11.42578125" style="1"/>
    <col min="16129" max="16129" width="15.42578125" style="1" customWidth="1"/>
    <col min="16130" max="16130" width="3.85546875" style="1" customWidth="1"/>
    <col min="16131" max="16131" width="49.85546875" style="1" customWidth="1"/>
    <col min="16132" max="16132" width="22.5703125" style="1" customWidth="1"/>
    <col min="16133" max="16133" width="23" style="1" customWidth="1"/>
    <col min="16134" max="16134" width="22.85546875" style="1" customWidth="1"/>
    <col min="16135" max="16135" width="23.42578125" style="1" customWidth="1"/>
    <col min="16136" max="16136" width="22" style="1" customWidth="1"/>
    <col min="16137" max="16137" width="3.140625" style="1" customWidth="1"/>
    <col min="16138" max="16384" width="11.42578125" style="1"/>
  </cols>
  <sheetData>
    <row r="1" spans="1:8" ht="15.75" thickBot="1" x14ac:dyDescent="0.3"/>
    <row r="2" spans="1:8" x14ac:dyDescent="0.25">
      <c r="A2" s="416" t="s">
        <v>1</v>
      </c>
      <c r="B2" s="417"/>
      <c r="C2" s="417"/>
      <c r="D2" s="417"/>
      <c r="E2" s="417"/>
      <c r="F2" s="417"/>
      <c r="G2" s="417"/>
      <c r="H2" s="418"/>
    </row>
    <row r="3" spans="1:8" ht="11.25" customHeight="1" x14ac:dyDescent="0.25">
      <c r="A3" s="419" t="s">
        <v>115</v>
      </c>
      <c r="B3" s="420"/>
      <c r="C3" s="420"/>
      <c r="D3" s="420"/>
      <c r="E3" s="420"/>
      <c r="F3" s="420"/>
      <c r="G3" s="420"/>
      <c r="H3" s="421"/>
    </row>
    <row r="4" spans="1:8" ht="0.75" customHeight="1" x14ac:dyDescent="0.25">
      <c r="A4" s="2"/>
      <c r="H4" s="5"/>
    </row>
    <row r="5" spans="1:8" ht="21.75" customHeight="1" x14ac:dyDescent="0.25">
      <c r="A5" s="6" t="s">
        <v>0</v>
      </c>
      <c r="H5" s="5"/>
    </row>
    <row r="6" spans="1:8" ht="16.5" hidden="1" customHeight="1" x14ac:dyDescent="0.25">
      <c r="A6" s="2"/>
      <c r="H6" s="7"/>
    </row>
    <row r="7" spans="1:8" ht="21.75" customHeight="1" thickBot="1" x14ac:dyDescent="0.3">
      <c r="A7" s="2" t="s">
        <v>116</v>
      </c>
      <c r="C7" s="57" t="s">
        <v>4</v>
      </c>
      <c r="E7" s="3" t="s">
        <v>117</v>
      </c>
      <c r="F7" s="3" t="s">
        <v>228</v>
      </c>
      <c r="G7" s="3" t="s">
        <v>118</v>
      </c>
      <c r="H7" s="5"/>
    </row>
    <row r="8" spans="1:8" ht="9.75" hidden="1" customHeight="1" x14ac:dyDescent="0.25">
      <c r="A8" s="103"/>
      <c r="B8" s="62"/>
      <c r="C8" s="111"/>
      <c r="D8" s="63"/>
      <c r="E8" s="63"/>
      <c r="F8" s="63"/>
      <c r="G8" s="63"/>
      <c r="H8" s="65"/>
    </row>
    <row r="9" spans="1:8" ht="15.75" thickBot="1" x14ac:dyDescent="0.3">
      <c r="A9" s="112"/>
      <c r="B9" s="113"/>
      <c r="C9" s="114"/>
      <c r="D9" s="115"/>
      <c r="E9" s="115"/>
      <c r="F9" s="115"/>
      <c r="G9" s="115"/>
      <c r="H9" s="116"/>
    </row>
    <row r="10" spans="1:8" ht="39" customHeight="1" thickBot="1" x14ac:dyDescent="0.3">
      <c r="A10" s="43" t="s">
        <v>119</v>
      </c>
      <c r="B10" s="44"/>
      <c r="C10" s="44" t="s">
        <v>120</v>
      </c>
      <c r="D10" s="45" t="s">
        <v>121</v>
      </c>
      <c r="E10" s="45" t="s">
        <v>122</v>
      </c>
      <c r="F10" s="45" t="s">
        <v>123</v>
      </c>
      <c r="G10" s="45" t="s">
        <v>124</v>
      </c>
      <c r="H10" s="47" t="s">
        <v>125</v>
      </c>
    </row>
    <row r="11" spans="1:8" s="119" customFormat="1" ht="16.5" thickBot="1" x14ac:dyDescent="0.3">
      <c r="A11" s="242" t="s">
        <v>13</v>
      </c>
      <c r="B11" s="117"/>
      <c r="C11" s="118" t="s">
        <v>14</v>
      </c>
      <c r="D11" s="109">
        <f>+D12+D58+D117</f>
        <v>69284009651</v>
      </c>
      <c r="E11" s="109">
        <f>+E12+E58+E117</f>
        <v>56466834629.440002</v>
      </c>
      <c r="F11" s="109">
        <f>+F12+F58+F117</f>
        <v>31027215294.939999</v>
      </c>
      <c r="G11" s="109">
        <f>+G12+G58+G117</f>
        <v>22567122685.610001</v>
      </c>
      <c r="H11" s="110">
        <f>+H12+H58+H117</f>
        <v>21985954085.610001</v>
      </c>
    </row>
    <row r="12" spans="1:8" ht="15.75" x14ac:dyDescent="0.25">
      <c r="A12" s="21">
        <v>1</v>
      </c>
      <c r="B12" s="22"/>
      <c r="C12" s="78" t="s">
        <v>15</v>
      </c>
      <c r="D12" s="120">
        <f>+D13</f>
        <v>51272894218</v>
      </c>
      <c r="E12" s="120">
        <f>+E13</f>
        <v>47270918914</v>
      </c>
      <c r="F12" s="120">
        <f>+F13</f>
        <v>22265175432</v>
      </c>
      <c r="G12" s="120">
        <f>+G13</f>
        <v>18001642205</v>
      </c>
      <c r="H12" s="121">
        <f>+H13</f>
        <v>17420473605</v>
      </c>
    </row>
    <row r="13" spans="1:8" ht="15.75" x14ac:dyDescent="0.25">
      <c r="A13" s="26">
        <v>10</v>
      </c>
      <c r="B13" s="27"/>
      <c r="C13" s="30" t="s">
        <v>15</v>
      </c>
      <c r="D13" s="122">
        <f>+D14+D34+D37</f>
        <v>51272894218</v>
      </c>
      <c r="E13" s="122">
        <f>+E14+E34+E37</f>
        <v>47270918914</v>
      </c>
      <c r="F13" s="122">
        <f>+F14+F34+F37</f>
        <v>22265175432</v>
      </c>
      <c r="G13" s="122">
        <f>+G14+G34+G37</f>
        <v>18001642205</v>
      </c>
      <c r="H13" s="123">
        <f>+H14+H34+H37</f>
        <v>17420473605</v>
      </c>
    </row>
    <row r="14" spans="1:8" ht="14.25" customHeight="1" x14ac:dyDescent="0.25">
      <c r="A14" s="26">
        <v>101</v>
      </c>
      <c r="B14" s="27"/>
      <c r="C14" s="30" t="s">
        <v>16</v>
      </c>
      <c r="D14" s="122">
        <f>+D15+D19+D22+D30+D33</f>
        <v>33249543984</v>
      </c>
      <c r="E14" s="122">
        <f>+E15+E19+E22+E30</f>
        <v>30613709905</v>
      </c>
      <c r="F14" s="122">
        <f>+F15+F19+F22+F30</f>
        <v>11262484782</v>
      </c>
      <c r="G14" s="122">
        <f>+G15+G19+G22+G30</f>
        <v>11225511009</v>
      </c>
      <c r="H14" s="123">
        <f>+H15+H19+H22+H30</f>
        <v>11225511009</v>
      </c>
    </row>
    <row r="15" spans="1:8" ht="15.75" x14ac:dyDescent="0.25">
      <c r="A15" s="26">
        <v>1011</v>
      </c>
      <c r="B15" s="27"/>
      <c r="C15" s="30" t="s">
        <v>126</v>
      </c>
      <c r="D15" s="122">
        <f>SUM(D16:D18)</f>
        <v>21385056936</v>
      </c>
      <c r="E15" s="122">
        <f>SUM(E16:E18)</f>
        <v>21385056936</v>
      </c>
      <c r="F15" s="122">
        <f>SUM(F16:F18)</f>
        <v>9071154602</v>
      </c>
      <c r="G15" s="122">
        <f>SUM(G16:G18)</f>
        <v>9034180829</v>
      </c>
      <c r="H15" s="123">
        <f>SUM(H16:H18)</f>
        <v>9034180829</v>
      </c>
    </row>
    <row r="16" spans="1:8" ht="15.75" x14ac:dyDescent="0.25">
      <c r="A16" s="26">
        <v>10111</v>
      </c>
      <c r="B16" s="27">
        <v>20</v>
      </c>
      <c r="C16" s="30" t="s">
        <v>18</v>
      </c>
      <c r="D16" s="122">
        <v>20072456140</v>
      </c>
      <c r="E16" s="122">
        <v>20072456140</v>
      </c>
      <c r="F16" s="122">
        <v>8584326234</v>
      </c>
      <c r="G16" s="122">
        <v>8584326234</v>
      </c>
      <c r="H16" s="123">
        <v>8584326234</v>
      </c>
    </row>
    <row r="17" spans="1:8" ht="15.75" x14ac:dyDescent="0.25">
      <c r="A17" s="26">
        <v>10112</v>
      </c>
      <c r="B17" s="27">
        <v>20</v>
      </c>
      <c r="C17" s="30" t="s">
        <v>19</v>
      </c>
      <c r="D17" s="122">
        <v>1120980658</v>
      </c>
      <c r="E17" s="122">
        <v>1120980658</v>
      </c>
      <c r="F17" s="122">
        <v>410535904</v>
      </c>
      <c r="G17" s="122">
        <v>410535904</v>
      </c>
      <c r="H17" s="123">
        <v>410535904</v>
      </c>
    </row>
    <row r="18" spans="1:8" ht="20.25" customHeight="1" x14ac:dyDescent="0.25">
      <c r="A18" s="26">
        <v>10114</v>
      </c>
      <c r="B18" s="27">
        <v>20</v>
      </c>
      <c r="C18" s="30" t="s">
        <v>20</v>
      </c>
      <c r="D18" s="122">
        <v>191620138</v>
      </c>
      <c r="E18" s="122">
        <v>191620138</v>
      </c>
      <c r="F18" s="122">
        <v>76292464</v>
      </c>
      <c r="G18" s="122">
        <v>39318691</v>
      </c>
      <c r="H18" s="123">
        <v>39318691</v>
      </c>
    </row>
    <row r="19" spans="1:8" ht="15.75" x14ac:dyDescent="0.25">
      <c r="A19" s="26">
        <v>1014</v>
      </c>
      <c r="B19" s="27"/>
      <c r="C19" s="30" t="s">
        <v>21</v>
      </c>
      <c r="D19" s="122">
        <f>SUM(D20:D21)</f>
        <v>4304408326</v>
      </c>
      <c r="E19" s="122">
        <f>SUM(E20:E21)</f>
        <v>4304408326</v>
      </c>
      <c r="F19" s="122">
        <f>SUM(F20:F21)</f>
        <v>1514477172</v>
      </c>
      <c r="G19" s="122">
        <f>SUM(G20:G21)</f>
        <v>1514477172</v>
      </c>
      <c r="H19" s="123">
        <f>SUM(H20:H21)</f>
        <v>1514477172</v>
      </c>
    </row>
    <row r="20" spans="1:8" ht="15.75" x14ac:dyDescent="0.25">
      <c r="A20" s="26">
        <v>10141</v>
      </c>
      <c r="B20" s="27">
        <v>20</v>
      </c>
      <c r="C20" s="30" t="s">
        <v>22</v>
      </c>
      <c r="D20" s="122">
        <v>777355830</v>
      </c>
      <c r="E20" s="122">
        <v>777355830</v>
      </c>
      <c r="F20" s="122">
        <v>300369520</v>
      </c>
      <c r="G20" s="122">
        <v>300369520</v>
      </c>
      <c r="H20" s="123">
        <v>300369520</v>
      </c>
    </row>
    <row r="21" spans="1:8" ht="15.75" x14ac:dyDescent="0.25">
      <c r="A21" s="26">
        <v>10142</v>
      </c>
      <c r="B21" s="27">
        <v>20</v>
      </c>
      <c r="C21" s="30" t="s">
        <v>23</v>
      </c>
      <c r="D21" s="122">
        <v>3527052496</v>
      </c>
      <c r="E21" s="124">
        <v>3527052496</v>
      </c>
      <c r="F21" s="122">
        <v>1214107652</v>
      </c>
      <c r="G21" s="122">
        <v>1214107652</v>
      </c>
      <c r="H21" s="123">
        <v>1214107652</v>
      </c>
    </row>
    <row r="22" spans="1:8" ht="15.75" customHeight="1" x14ac:dyDescent="0.25">
      <c r="A22" s="26">
        <v>1015</v>
      </c>
      <c r="B22" s="27"/>
      <c r="C22" s="30" t="s">
        <v>24</v>
      </c>
      <c r="D22" s="122">
        <f>SUM(D23:D29)</f>
        <v>4721278363</v>
      </c>
      <c r="E22" s="122">
        <f>SUM(E23:E29)</f>
        <v>4721278363</v>
      </c>
      <c r="F22" s="122">
        <f>SUM(F23:F29)</f>
        <v>565437238</v>
      </c>
      <c r="G22" s="122">
        <f>SUM(G23:G29)</f>
        <v>565437238</v>
      </c>
      <c r="H22" s="123">
        <f>SUM(H23:H29)</f>
        <v>565437238</v>
      </c>
    </row>
    <row r="23" spans="1:8" ht="15.75" x14ac:dyDescent="0.25">
      <c r="A23" s="26">
        <v>10152</v>
      </c>
      <c r="B23" s="27">
        <v>20</v>
      </c>
      <c r="C23" s="30" t="s">
        <v>25</v>
      </c>
      <c r="D23" s="122">
        <v>731342122</v>
      </c>
      <c r="E23" s="122">
        <v>731342122</v>
      </c>
      <c r="F23" s="122">
        <v>185170509</v>
      </c>
      <c r="G23" s="122">
        <v>185170509</v>
      </c>
      <c r="H23" s="123">
        <v>185170509</v>
      </c>
    </row>
    <row r="24" spans="1:8" ht="15.75" x14ac:dyDescent="0.25">
      <c r="A24" s="26">
        <v>10155</v>
      </c>
      <c r="B24" s="27">
        <v>20</v>
      </c>
      <c r="C24" s="30" t="s">
        <v>26</v>
      </c>
      <c r="D24" s="122">
        <v>152324729</v>
      </c>
      <c r="E24" s="122">
        <v>152324729</v>
      </c>
      <c r="F24" s="122">
        <v>38046420</v>
      </c>
      <c r="G24" s="122">
        <v>38046420</v>
      </c>
      <c r="H24" s="123">
        <v>38046420</v>
      </c>
    </row>
    <row r="25" spans="1:8" ht="15.75" x14ac:dyDescent="0.25">
      <c r="A25" s="26">
        <v>101512</v>
      </c>
      <c r="B25" s="27">
        <v>20</v>
      </c>
      <c r="C25" s="30" t="s">
        <v>127</v>
      </c>
      <c r="D25" s="122">
        <v>2100000</v>
      </c>
      <c r="E25" s="122">
        <v>2100000</v>
      </c>
      <c r="F25" s="122">
        <v>759815</v>
      </c>
      <c r="G25" s="122">
        <v>759815</v>
      </c>
      <c r="H25" s="123">
        <v>759815</v>
      </c>
    </row>
    <row r="26" spans="1:8" ht="15.75" x14ac:dyDescent="0.25">
      <c r="A26" s="26">
        <v>101514</v>
      </c>
      <c r="B26" s="27">
        <v>20</v>
      </c>
      <c r="C26" s="30" t="s">
        <v>128</v>
      </c>
      <c r="D26" s="122">
        <v>972895274</v>
      </c>
      <c r="E26" s="122">
        <v>972895274</v>
      </c>
      <c r="F26" s="124">
        <v>9035911</v>
      </c>
      <c r="G26" s="124">
        <v>9035911</v>
      </c>
      <c r="H26" s="125">
        <v>9035911</v>
      </c>
    </row>
    <row r="27" spans="1:8" ht="15.75" x14ac:dyDescent="0.25">
      <c r="A27" s="26">
        <v>101515</v>
      </c>
      <c r="B27" s="27">
        <v>20</v>
      </c>
      <c r="C27" s="30" t="s">
        <v>28</v>
      </c>
      <c r="D27" s="122">
        <v>1012389369</v>
      </c>
      <c r="E27" s="122">
        <v>1012389369</v>
      </c>
      <c r="F27" s="122">
        <v>326204172</v>
      </c>
      <c r="G27" s="122">
        <v>326204172</v>
      </c>
      <c r="H27" s="123">
        <v>326204172</v>
      </c>
    </row>
    <row r="28" spans="1:8" ht="15.75" x14ac:dyDescent="0.25">
      <c r="A28" s="26">
        <v>101516</v>
      </c>
      <c r="B28" s="27">
        <v>20</v>
      </c>
      <c r="C28" s="30" t="s">
        <v>29</v>
      </c>
      <c r="D28" s="122">
        <v>1782247417</v>
      </c>
      <c r="E28" s="122">
        <v>1782247417</v>
      </c>
      <c r="F28" s="122">
        <v>6220411</v>
      </c>
      <c r="G28" s="122">
        <v>6220411</v>
      </c>
      <c r="H28" s="123">
        <v>6220411</v>
      </c>
    </row>
    <row r="29" spans="1:8" ht="15.75" x14ac:dyDescent="0.25">
      <c r="A29" s="26">
        <v>101592</v>
      </c>
      <c r="B29" s="27">
        <v>20</v>
      </c>
      <c r="C29" s="30" t="s">
        <v>129</v>
      </c>
      <c r="D29" s="122">
        <v>67979452</v>
      </c>
      <c r="E29" s="122">
        <v>67979452</v>
      </c>
      <c r="F29" s="122">
        <v>0</v>
      </c>
      <c r="G29" s="122">
        <v>0</v>
      </c>
      <c r="H29" s="123">
        <v>0</v>
      </c>
    </row>
    <row r="30" spans="1:8" ht="31.5" x14ac:dyDescent="0.25">
      <c r="A30" s="26">
        <v>1019</v>
      </c>
      <c r="B30" s="27"/>
      <c r="C30" s="30" t="s">
        <v>31</v>
      </c>
      <c r="D30" s="122">
        <f>+D31+D32</f>
        <v>202966280</v>
      </c>
      <c r="E30" s="122">
        <f>+E31+E32</f>
        <v>202966280</v>
      </c>
      <c r="F30" s="122">
        <f>+F31+F32</f>
        <v>111415770</v>
      </c>
      <c r="G30" s="122">
        <f>+G31+G32</f>
        <v>111415770</v>
      </c>
      <c r="H30" s="123">
        <f>+H31+H32</f>
        <v>111415770</v>
      </c>
    </row>
    <row r="31" spans="1:8" ht="15.75" x14ac:dyDescent="0.25">
      <c r="A31" s="26">
        <v>10191</v>
      </c>
      <c r="B31" s="27">
        <v>20</v>
      </c>
      <c r="C31" s="30" t="s">
        <v>32</v>
      </c>
      <c r="D31" s="122">
        <v>100182861</v>
      </c>
      <c r="E31" s="122">
        <v>100182861</v>
      </c>
      <c r="F31" s="122">
        <v>35502032</v>
      </c>
      <c r="G31" s="122">
        <v>35502032</v>
      </c>
      <c r="H31" s="123">
        <v>35502032</v>
      </c>
    </row>
    <row r="32" spans="1:8" ht="15.75" x14ac:dyDescent="0.25">
      <c r="A32" s="26">
        <v>10193</v>
      </c>
      <c r="B32" s="27">
        <v>20</v>
      </c>
      <c r="C32" s="30" t="s">
        <v>33</v>
      </c>
      <c r="D32" s="122">
        <v>102783419</v>
      </c>
      <c r="E32" s="122">
        <v>102783419</v>
      </c>
      <c r="F32" s="122">
        <v>75913738</v>
      </c>
      <c r="G32" s="122">
        <v>75913738</v>
      </c>
      <c r="H32" s="123">
        <v>75913738</v>
      </c>
    </row>
    <row r="33" spans="1:8" ht="30.75" customHeight="1" x14ac:dyDescent="0.25">
      <c r="A33" s="26">
        <v>10110</v>
      </c>
      <c r="B33" s="27">
        <v>20</v>
      </c>
      <c r="C33" s="30" t="s">
        <v>130</v>
      </c>
      <c r="D33" s="126">
        <v>2635834079</v>
      </c>
      <c r="E33" s="122">
        <v>0</v>
      </c>
      <c r="F33" s="122">
        <v>0</v>
      </c>
      <c r="G33" s="122">
        <v>0</v>
      </c>
      <c r="H33" s="123">
        <v>0</v>
      </c>
    </row>
    <row r="34" spans="1:8" ht="15.75" x14ac:dyDescent="0.25">
      <c r="A34" s="26">
        <v>102</v>
      </c>
      <c r="B34" s="27"/>
      <c r="C34" s="30" t="s">
        <v>34</v>
      </c>
      <c r="D34" s="124">
        <f>SUM(D35:D36)</f>
        <v>8911457434</v>
      </c>
      <c r="E34" s="124">
        <f>SUM(E35:E36)</f>
        <v>7545316209</v>
      </c>
      <c r="F34" s="124">
        <f>SUM(F35:F36)</f>
        <v>7284428511</v>
      </c>
      <c r="G34" s="124">
        <f>SUM(G35:G36)</f>
        <v>3057869057</v>
      </c>
      <c r="H34" s="125">
        <f>SUM(H35:H36)</f>
        <v>3057869057</v>
      </c>
    </row>
    <row r="35" spans="1:8" ht="15.75" x14ac:dyDescent="0.25">
      <c r="A35" s="26">
        <v>10212</v>
      </c>
      <c r="B35" s="27">
        <v>20</v>
      </c>
      <c r="C35" s="30" t="s">
        <v>35</v>
      </c>
      <c r="D35" s="122">
        <v>590000000</v>
      </c>
      <c r="E35" s="122">
        <v>484174874</v>
      </c>
      <c r="F35" s="122">
        <v>310702785</v>
      </c>
      <c r="G35" s="122">
        <v>20702785</v>
      </c>
      <c r="H35" s="123">
        <v>20702785</v>
      </c>
    </row>
    <row r="36" spans="1:8" ht="15.75" x14ac:dyDescent="0.25">
      <c r="A36" s="26">
        <v>10214</v>
      </c>
      <c r="B36" s="27">
        <v>20</v>
      </c>
      <c r="C36" s="30" t="s">
        <v>36</v>
      </c>
      <c r="D36" s="122">
        <v>8321457434</v>
      </c>
      <c r="E36" s="122">
        <v>7061141335</v>
      </c>
      <c r="F36" s="122">
        <v>6973725726</v>
      </c>
      <c r="G36" s="122">
        <v>3037166272</v>
      </c>
      <c r="H36" s="123">
        <v>3037166272</v>
      </c>
    </row>
    <row r="37" spans="1:8" ht="31.5" customHeight="1" x14ac:dyDescent="0.25">
      <c r="A37" s="26">
        <v>105</v>
      </c>
      <c r="B37" s="27"/>
      <c r="C37" s="30" t="s">
        <v>131</v>
      </c>
      <c r="D37" s="122">
        <f>+D38+D42+D46+D47</f>
        <v>9111892800</v>
      </c>
      <c r="E37" s="122">
        <f>+E38+E42+E46+E47</f>
        <v>9111892800</v>
      </c>
      <c r="F37" s="122">
        <f>+F38+F42+F46+F47</f>
        <v>3718262139</v>
      </c>
      <c r="G37" s="122">
        <f>+G38+G42+G46+G47</f>
        <v>3718262139</v>
      </c>
      <c r="H37" s="123">
        <f>+H38+H42+H46+H47</f>
        <v>3137093539</v>
      </c>
    </row>
    <row r="38" spans="1:8" ht="15.75" x14ac:dyDescent="0.25">
      <c r="A38" s="26">
        <v>1051</v>
      </c>
      <c r="B38" s="27"/>
      <c r="C38" s="30" t="s">
        <v>38</v>
      </c>
      <c r="D38" s="122">
        <f>SUM(D39:D41)</f>
        <v>4924245681</v>
      </c>
      <c r="E38" s="122">
        <f>SUM(E39:E41)</f>
        <v>4924245681</v>
      </c>
      <c r="F38" s="122">
        <f>SUM(F39:F41)</f>
        <v>1869753529</v>
      </c>
      <c r="G38" s="122">
        <f>SUM(G39:G41)</f>
        <v>1869753529</v>
      </c>
      <c r="H38" s="123">
        <f>SUM(H39:H41)</f>
        <v>1492481729</v>
      </c>
    </row>
    <row r="39" spans="1:8" ht="15.75" x14ac:dyDescent="0.25">
      <c r="A39" s="26">
        <v>10511</v>
      </c>
      <c r="B39" s="27">
        <v>20</v>
      </c>
      <c r="C39" s="30" t="s">
        <v>39</v>
      </c>
      <c r="D39" s="122">
        <v>1044978140</v>
      </c>
      <c r="E39" s="122">
        <v>1044978140</v>
      </c>
      <c r="F39" s="122">
        <v>385636200</v>
      </c>
      <c r="G39" s="122">
        <v>385636200</v>
      </c>
      <c r="H39" s="123">
        <v>304897800</v>
      </c>
    </row>
    <row r="40" spans="1:8" ht="31.5" x14ac:dyDescent="0.25">
      <c r="A40" s="26">
        <v>10513</v>
      </c>
      <c r="B40" s="27">
        <v>20</v>
      </c>
      <c r="C40" s="30" t="s">
        <v>132</v>
      </c>
      <c r="D40" s="122">
        <v>1750775142</v>
      </c>
      <c r="E40" s="122">
        <v>1750775142</v>
      </c>
      <c r="F40" s="122">
        <v>675194304</v>
      </c>
      <c r="G40" s="122">
        <v>675194304</v>
      </c>
      <c r="H40" s="123">
        <v>541257904</v>
      </c>
    </row>
    <row r="41" spans="1:8" ht="15.75" x14ac:dyDescent="0.25">
      <c r="A41" s="26">
        <v>10514</v>
      </c>
      <c r="B41" s="27">
        <v>20</v>
      </c>
      <c r="C41" s="30" t="s">
        <v>41</v>
      </c>
      <c r="D41" s="122">
        <v>2128492399</v>
      </c>
      <c r="E41" s="122">
        <v>2128492399</v>
      </c>
      <c r="F41" s="122">
        <v>808923025</v>
      </c>
      <c r="G41" s="122">
        <v>808923025</v>
      </c>
      <c r="H41" s="123">
        <v>646326025</v>
      </c>
    </row>
    <row r="42" spans="1:8" ht="15.75" x14ac:dyDescent="0.25">
      <c r="A42" s="26">
        <v>1052</v>
      </c>
      <c r="B42" s="27"/>
      <c r="C42" s="30" t="s">
        <v>133</v>
      </c>
      <c r="D42" s="122">
        <f>+D43+D44+D45</f>
        <v>2862507970</v>
      </c>
      <c r="E42" s="122">
        <f>+E43+E44+E45</f>
        <v>2862507970</v>
      </c>
      <c r="F42" s="122">
        <f>+F43+F44+F45</f>
        <v>1366436300</v>
      </c>
      <c r="G42" s="122">
        <f>+G43+G44+G45</f>
        <v>1366436300</v>
      </c>
      <c r="H42" s="123">
        <f>+H43+H44+H45</f>
        <v>1263471600</v>
      </c>
    </row>
    <row r="43" spans="1:8" ht="15.75" x14ac:dyDescent="0.25">
      <c r="A43" s="26">
        <v>10522</v>
      </c>
      <c r="B43" s="27">
        <v>20</v>
      </c>
      <c r="C43" s="30" t="s">
        <v>43</v>
      </c>
      <c r="D43" s="122">
        <v>1532106631</v>
      </c>
      <c r="E43" s="122">
        <v>1532106631</v>
      </c>
      <c r="F43" s="122">
        <v>859449448</v>
      </c>
      <c r="G43" s="122">
        <v>859449448</v>
      </c>
      <c r="H43" s="123">
        <v>859449448</v>
      </c>
    </row>
    <row r="44" spans="1:8" ht="31.5" x14ac:dyDescent="0.25">
      <c r="A44" s="26">
        <v>10523</v>
      </c>
      <c r="B44" s="27">
        <v>20</v>
      </c>
      <c r="C44" s="30" t="s">
        <v>44</v>
      </c>
      <c r="D44" s="122">
        <v>1197417320</v>
      </c>
      <c r="E44" s="122">
        <v>1197417320</v>
      </c>
      <c r="F44" s="122">
        <v>459528136</v>
      </c>
      <c r="G44" s="122">
        <v>459528136</v>
      </c>
      <c r="H44" s="123">
        <v>366079536</v>
      </c>
    </row>
    <row r="45" spans="1:8" ht="47.25" x14ac:dyDescent="0.25">
      <c r="A45" s="26">
        <v>10527</v>
      </c>
      <c r="B45" s="27">
        <v>20</v>
      </c>
      <c r="C45" s="30" t="s">
        <v>134</v>
      </c>
      <c r="D45" s="122">
        <v>132984019</v>
      </c>
      <c r="E45" s="122">
        <v>132984019</v>
      </c>
      <c r="F45" s="122">
        <v>47458716</v>
      </c>
      <c r="G45" s="122">
        <v>47458716</v>
      </c>
      <c r="H45" s="123">
        <v>37942616</v>
      </c>
    </row>
    <row r="46" spans="1:8" ht="15.75" x14ac:dyDescent="0.25">
      <c r="A46" s="26">
        <v>1056</v>
      </c>
      <c r="B46" s="27">
        <v>20</v>
      </c>
      <c r="C46" s="30" t="s">
        <v>46</v>
      </c>
      <c r="D46" s="122">
        <v>792189259</v>
      </c>
      <c r="E46" s="122">
        <v>792189259</v>
      </c>
      <c r="F46" s="122">
        <v>289234370</v>
      </c>
      <c r="G46" s="122">
        <v>289234370</v>
      </c>
      <c r="H46" s="123">
        <v>228677470</v>
      </c>
    </row>
    <row r="47" spans="1:8" ht="16.5" thickBot="1" x14ac:dyDescent="0.3">
      <c r="A47" s="32">
        <v>1057</v>
      </c>
      <c r="B47" s="33">
        <v>20</v>
      </c>
      <c r="C47" s="73" t="s">
        <v>47</v>
      </c>
      <c r="D47" s="127">
        <v>532949890</v>
      </c>
      <c r="E47" s="127">
        <v>532949890</v>
      </c>
      <c r="F47" s="127">
        <v>192837940</v>
      </c>
      <c r="G47" s="127">
        <v>192837940</v>
      </c>
      <c r="H47" s="128">
        <v>152462740</v>
      </c>
    </row>
    <row r="48" spans="1:8" ht="6" customHeight="1" thickBot="1" x14ac:dyDescent="0.3">
      <c r="A48" s="38"/>
      <c r="B48" s="39"/>
      <c r="C48" s="75"/>
      <c r="D48" s="129"/>
      <c r="E48" s="129"/>
      <c r="F48" s="42"/>
      <c r="G48" s="129"/>
      <c r="H48" s="130"/>
    </row>
    <row r="49" spans="1:8" x14ac:dyDescent="0.25">
      <c r="A49" s="416" t="s">
        <v>1</v>
      </c>
      <c r="B49" s="417"/>
      <c r="C49" s="417"/>
      <c r="D49" s="417"/>
      <c r="E49" s="417"/>
      <c r="F49" s="417"/>
      <c r="G49" s="417"/>
      <c r="H49" s="418"/>
    </row>
    <row r="50" spans="1:8" x14ac:dyDescent="0.25">
      <c r="A50" s="419" t="s">
        <v>115</v>
      </c>
      <c r="B50" s="420"/>
      <c r="C50" s="420"/>
      <c r="D50" s="420"/>
      <c r="E50" s="420"/>
      <c r="F50" s="420"/>
      <c r="G50" s="420"/>
      <c r="H50" s="421"/>
    </row>
    <row r="51" spans="1:8" hidden="1" x14ac:dyDescent="0.25">
      <c r="A51" s="2"/>
      <c r="H51" s="5"/>
    </row>
    <row r="52" spans="1:8" x14ac:dyDescent="0.25">
      <c r="A52" s="6" t="s">
        <v>0</v>
      </c>
      <c r="D52" s="131"/>
      <c r="H52" s="5"/>
    </row>
    <row r="53" spans="1:8" ht="1.5" customHeight="1" x14ac:dyDescent="0.25">
      <c r="A53" s="2"/>
      <c r="H53" s="7"/>
    </row>
    <row r="54" spans="1:8" ht="21" customHeight="1" thickBot="1" x14ac:dyDescent="0.3">
      <c r="A54" s="2" t="s">
        <v>116</v>
      </c>
      <c r="C54" s="57" t="s">
        <v>4</v>
      </c>
      <c r="E54" s="3" t="str">
        <f>E7</f>
        <v>MES:</v>
      </c>
      <c r="F54" s="3" t="str">
        <f>F7</f>
        <v>MAYO</v>
      </c>
      <c r="G54" s="3" t="str">
        <f>G7</f>
        <v xml:space="preserve">                                VIGENCIA FISCAL:      2017</v>
      </c>
      <c r="H54" s="5"/>
    </row>
    <row r="55" spans="1:8" ht="28.5" hidden="1" customHeight="1" x14ac:dyDescent="0.25">
      <c r="A55" s="2"/>
      <c r="H55" s="5"/>
    </row>
    <row r="56" spans="1:8" ht="15.75" thickBot="1" x14ac:dyDescent="0.3">
      <c r="A56" s="132"/>
      <c r="B56" s="133"/>
      <c r="C56" s="134"/>
      <c r="D56" s="135"/>
      <c r="E56" s="135"/>
      <c r="F56" s="135"/>
      <c r="G56" s="135"/>
      <c r="H56" s="136"/>
    </row>
    <row r="57" spans="1:8" ht="33.75" customHeight="1" thickBot="1" x14ac:dyDescent="0.3">
      <c r="A57" s="137" t="s">
        <v>119</v>
      </c>
      <c r="B57" s="138"/>
      <c r="C57" s="139" t="s">
        <v>120</v>
      </c>
      <c r="D57" s="140" t="s">
        <v>121</v>
      </c>
      <c r="E57" s="140" t="s">
        <v>122</v>
      </c>
      <c r="F57" s="140" t="s">
        <v>123</v>
      </c>
      <c r="G57" s="140" t="s">
        <v>124</v>
      </c>
      <c r="H57" s="141" t="s">
        <v>125</v>
      </c>
    </row>
    <row r="58" spans="1:8" ht="31.5" customHeight="1" x14ac:dyDescent="0.25">
      <c r="A58" s="48">
        <v>2</v>
      </c>
      <c r="B58" s="49"/>
      <c r="C58" s="71" t="s">
        <v>48</v>
      </c>
      <c r="D58" s="142">
        <f>+D59</f>
        <v>8304006708</v>
      </c>
      <c r="E58" s="142">
        <f>+E59</f>
        <v>7994444923.4400005</v>
      </c>
      <c r="F58" s="142">
        <f>+F59</f>
        <v>7560569070.9399996</v>
      </c>
      <c r="G58" s="142">
        <f>+G59</f>
        <v>3364009688.6100001</v>
      </c>
      <c r="H58" s="143">
        <f>+H59</f>
        <v>3364009688.6100001</v>
      </c>
    </row>
    <row r="59" spans="1:8" ht="15.75" x14ac:dyDescent="0.25">
      <c r="A59" s="26">
        <v>20</v>
      </c>
      <c r="B59" s="27"/>
      <c r="C59" s="30" t="s">
        <v>48</v>
      </c>
      <c r="D59" s="122">
        <f>+D65+D60</f>
        <v>8304006708</v>
      </c>
      <c r="E59" s="122">
        <f>+E65+E60</f>
        <v>7994444923.4400005</v>
      </c>
      <c r="F59" s="122">
        <f>+F65+F60</f>
        <v>7560569070.9399996</v>
      </c>
      <c r="G59" s="122">
        <f>+G65+G60</f>
        <v>3364009688.6100001</v>
      </c>
      <c r="H59" s="123">
        <f>+H65+H60</f>
        <v>3364009688.6100001</v>
      </c>
    </row>
    <row r="60" spans="1:8" ht="20.25" customHeight="1" x14ac:dyDescent="0.25">
      <c r="A60" s="26">
        <v>203</v>
      </c>
      <c r="B60" s="27"/>
      <c r="C60" s="30" t="s">
        <v>135</v>
      </c>
      <c r="D60" s="122">
        <f>+D61</f>
        <v>18400000</v>
      </c>
      <c r="E60" s="122">
        <f>+E61</f>
        <v>0</v>
      </c>
      <c r="F60" s="122">
        <f>+F61</f>
        <v>0</v>
      </c>
      <c r="G60" s="122">
        <f>+G61</f>
        <v>0</v>
      </c>
      <c r="H60" s="123">
        <f>+H61</f>
        <v>0</v>
      </c>
    </row>
    <row r="61" spans="1:8" ht="15.75" x14ac:dyDescent="0.25">
      <c r="A61" s="26">
        <v>20350</v>
      </c>
      <c r="B61" s="27"/>
      <c r="C61" s="30" t="s">
        <v>136</v>
      </c>
      <c r="D61" s="122">
        <f>+D62+D63+D64</f>
        <v>18400000</v>
      </c>
      <c r="E61" s="122">
        <f>+E62+E63+E64</f>
        <v>0</v>
      </c>
      <c r="F61" s="122">
        <f>+F62+F63+F64</f>
        <v>0</v>
      </c>
      <c r="G61" s="122">
        <f>+G62+G63+G64</f>
        <v>0</v>
      </c>
      <c r="H61" s="123">
        <f>+H62+H63+H64</f>
        <v>0</v>
      </c>
    </row>
    <row r="62" spans="1:8" ht="21" customHeight="1" x14ac:dyDescent="0.25">
      <c r="A62" s="26">
        <v>203502</v>
      </c>
      <c r="B62" s="27">
        <v>20</v>
      </c>
      <c r="C62" s="30" t="s">
        <v>137</v>
      </c>
      <c r="D62" s="122">
        <v>3000000</v>
      </c>
      <c r="E62" s="122">
        <v>0</v>
      </c>
      <c r="F62" s="122">
        <v>0</v>
      </c>
      <c r="G62" s="122">
        <v>0</v>
      </c>
      <c r="H62" s="123">
        <v>0</v>
      </c>
    </row>
    <row r="63" spans="1:8" ht="21" customHeight="1" x14ac:dyDescent="0.25">
      <c r="A63" s="26">
        <v>203503</v>
      </c>
      <c r="B63" s="27">
        <v>20</v>
      </c>
      <c r="C63" s="30" t="s">
        <v>138</v>
      </c>
      <c r="D63" s="122">
        <v>5000000</v>
      </c>
      <c r="E63" s="122">
        <v>0</v>
      </c>
      <c r="F63" s="122">
        <v>0</v>
      </c>
      <c r="G63" s="122">
        <v>0</v>
      </c>
      <c r="H63" s="123">
        <v>0</v>
      </c>
    </row>
    <row r="64" spans="1:8" ht="21" customHeight="1" x14ac:dyDescent="0.25">
      <c r="A64" s="26">
        <v>2035090</v>
      </c>
      <c r="B64" s="27">
        <v>20</v>
      </c>
      <c r="C64" s="30" t="s">
        <v>139</v>
      </c>
      <c r="D64" s="122">
        <v>10400000</v>
      </c>
      <c r="E64" s="122">
        <v>0</v>
      </c>
      <c r="F64" s="122">
        <v>0</v>
      </c>
      <c r="G64" s="122">
        <v>0</v>
      </c>
      <c r="H64" s="123">
        <v>0</v>
      </c>
    </row>
    <row r="65" spans="1:8" ht="21.75" customHeight="1" x14ac:dyDescent="0.25">
      <c r="A65" s="26">
        <v>204</v>
      </c>
      <c r="B65" s="27"/>
      <c r="C65" s="30" t="s">
        <v>49</v>
      </c>
      <c r="D65" s="122">
        <f>+D69+D66+D75+D91+D94+D96+D101+D105+D110+D111+D115+D107</f>
        <v>8285606708</v>
      </c>
      <c r="E65" s="122">
        <f>+E69+E66+E75+E91+E94+E96+E101+E105+E110+E111+E115+E107</f>
        <v>7994444923.4400005</v>
      </c>
      <c r="F65" s="122">
        <f>+F69+F66+F75+F91+F94+F96+F101+F105+F110+F111+F115+F107</f>
        <v>7560569070.9399996</v>
      </c>
      <c r="G65" s="122">
        <f>+G69+G66+G75+G91+G94+G96+G101+G105+G110+G111+G115+G107</f>
        <v>3364009688.6100001</v>
      </c>
      <c r="H65" s="123">
        <f>+H69+H66+H75+H91+H94+H96+H101+H105+H110+H111+H115+H107</f>
        <v>3364009688.6100001</v>
      </c>
    </row>
    <row r="66" spans="1:8" ht="22.5" customHeight="1" x14ac:dyDescent="0.25">
      <c r="A66" s="26">
        <v>2041</v>
      </c>
      <c r="B66" s="27"/>
      <c r="C66" s="30" t="s">
        <v>140</v>
      </c>
      <c r="D66" s="122">
        <f>SUM(D67:D68)</f>
        <v>9000000</v>
      </c>
      <c r="E66" s="122">
        <f>SUM(E67:E68)</f>
        <v>2499859</v>
      </c>
      <c r="F66" s="122">
        <f>SUM(F67:F68)</f>
        <v>2447830</v>
      </c>
      <c r="G66" s="122">
        <f>SUM(G67:G68)</f>
        <v>2447830</v>
      </c>
      <c r="H66" s="123">
        <f>SUM(H67:H68)</f>
        <v>2447830</v>
      </c>
    </row>
    <row r="67" spans="1:8" ht="24.75" customHeight="1" x14ac:dyDescent="0.25">
      <c r="A67" s="26">
        <v>20418</v>
      </c>
      <c r="B67" s="27">
        <v>20</v>
      </c>
      <c r="C67" s="30" t="s">
        <v>141</v>
      </c>
      <c r="D67" s="122">
        <v>6000000</v>
      </c>
      <c r="E67" s="122">
        <v>2447909</v>
      </c>
      <c r="F67" s="122">
        <v>2447830</v>
      </c>
      <c r="G67" s="122">
        <v>2447830</v>
      </c>
      <c r="H67" s="123">
        <v>2447830</v>
      </c>
    </row>
    <row r="68" spans="1:8" ht="25.5" customHeight="1" x14ac:dyDescent="0.25">
      <c r="A68" s="26">
        <v>204125</v>
      </c>
      <c r="B68" s="27">
        <v>20</v>
      </c>
      <c r="C68" s="30" t="s">
        <v>142</v>
      </c>
      <c r="D68" s="122">
        <v>3000000</v>
      </c>
      <c r="E68" s="122">
        <v>51950</v>
      </c>
      <c r="F68" s="122">
        <v>0</v>
      </c>
      <c r="G68" s="122">
        <v>0</v>
      </c>
      <c r="H68" s="123">
        <v>0</v>
      </c>
    </row>
    <row r="69" spans="1:8" ht="31.5" customHeight="1" x14ac:dyDescent="0.25">
      <c r="A69" s="26">
        <v>2044</v>
      </c>
      <c r="B69" s="27"/>
      <c r="C69" s="30" t="s">
        <v>50</v>
      </c>
      <c r="D69" s="122">
        <f>SUM(D70:D74)</f>
        <v>130000000</v>
      </c>
      <c r="E69" s="122">
        <f>SUM(E70:E74)</f>
        <v>72463386.590000004</v>
      </c>
      <c r="F69" s="122">
        <f>SUM(F70:F74)</f>
        <v>72462471.590000004</v>
      </c>
      <c r="G69" s="122">
        <f>SUM(G70:G74)</f>
        <v>30707329</v>
      </c>
      <c r="H69" s="123">
        <f>SUM(H70:H74)</f>
        <v>30707329</v>
      </c>
    </row>
    <row r="70" spans="1:8" ht="31.5" customHeight="1" x14ac:dyDescent="0.25">
      <c r="A70" s="26">
        <v>20441</v>
      </c>
      <c r="B70" s="27">
        <v>20</v>
      </c>
      <c r="C70" s="30" t="s">
        <v>51</v>
      </c>
      <c r="D70" s="122">
        <v>60000000</v>
      </c>
      <c r="E70" s="122">
        <v>52404658</v>
      </c>
      <c r="F70" s="122">
        <v>52404033</v>
      </c>
      <c r="G70" s="122">
        <v>13832882</v>
      </c>
      <c r="H70" s="123">
        <v>13832882</v>
      </c>
    </row>
    <row r="71" spans="1:8" ht="31.5" customHeight="1" x14ac:dyDescent="0.25">
      <c r="A71" s="26">
        <v>204413</v>
      </c>
      <c r="B71" s="27">
        <v>20</v>
      </c>
      <c r="C71" s="30" t="s">
        <v>143</v>
      </c>
      <c r="D71" s="122">
        <v>2000000</v>
      </c>
      <c r="E71" s="122">
        <v>300000</v>
      </c>
      <c r="F71" s="122">
        <v>300000</v>
      </c>
      <c r="G71" s="122">
        <v>300000</v>
      </c>
      <c r="H71" s="123">
        <v>300000</v>
      </c>
    </row>
    <row r="72" spans="1:8" ht="31.5" customHeight="1" x14ac:dyDescent="0.25">
      <c r="A72" s="26">
        <v>204415</v>
      </c>
      <c r="B72" s="27">
        <v>20</v>
      </c>
      <c r="C72" s="30" t="s">
        <v>144</v>
      </c>
      <c r="D72" s="122">
        <v>60000000</v>
      </c>
      <c r="E72" s="122">
        <v>17717947.59</v>
      </c>
      <c r="F72" s="122">
        <v>17717791.59</v>
      </c>
      <c r="G72" s="122">
        <v>14533800</v>
      </c>
      <c r="H72" s="123">
        <v>14533800</v>
      </c>
    </row>
    <row r="73" spans="1:8" ht="31.5" customHeight="1" x14ac:dyDescent="0.25">
      <c r="A73" s="26">
        <v>204418</v>
      </c>
      <c r="B73" s="27">
        <v>20</v>
      </c>
      <c r="C73" s="30" t="s">
        <v>145</v>
      </c>
      <c r="D73" s="122">
        <v>6000000</v>
      </c>
      <c r="E73" s="122">
        <v>1540781</v>
      </c>
      <c r="F73" s="122">
        <v>1540647</v>
      </c>
      <c r="G73" s="122">
        <v>1540647</v>
      </c>
      <c r="H73" s="123">
        <v>1540647</v>
      </c>
    </row>
    <row r="74" spans="1:8" ht="31.5" customHeight="1" x14ac:dyDescent="0.25">
      <c r="A74" s="26">
        <v>204423</v>
      </c>
      <c r="B74" s="27">
        <v>20</v>
      </c>
      <c r="C74" s="30" t="s">
        <v>146</v>
      </c>
      <c r="D74" s="122">
        <v>2000000</v>
      </c>
      <c r="E74" s="122">
        <v>500000</v>
      </c>
      <c r="F74" s="122">
        <v>500000</v>
      </c>
      <c r="G74" s="122">
        <v>500000</v>
      </c>
      <c r="H74" s="123">
        <v>500000</v>
      </c>
    </row>
    <row r="75" spans="1:8" ht="31.5" customHeight="1" x14ac:dyDescent="0.25">
      <c r="A75" s="26">
        <v>2045</v>
      </c>
      <c r="B75" s="27"/>
      <c r="C75" s="30" t="s">
        <v>52</v>
      </c>
      <c r="D75" s="122">
        <f>SUM(D76:D81)</f>
        <v>690000000</v>
      </c>
      <c r="E75" s="122">
        <f>SUM(E76:E81)</f>
        <v>639743088.85000002</v>
      </c>
      <c r="F75" s="122">
        <f>SUM(F76:F81)</f>
        <v>639687604.85000002</v>
      </c>
      <c r="G75" s="122">
        <f>SUM(G76:G81)</f>
        <v>231074025</v>
      </c>
      <c r="H75" s="123">
        <f>SUM(H76:H81)</f>
        <v>231074025</v>
      </c>
    </row>
    <row r="76" spans="1:8" ht="31.5" customHeight="1" x14ac:dyDescent="0.25">
      <c r="A76" s="26">
        <v>20451</v>
      </c>
      <c r="B76" s="27">
        <v>20</v>
      </c>
      <c r="C76" s="30" t="s">
        <v>53</v>
      </c>
      <c r="D76" s="122">
        <v>30000000</v>
      </c>
      <c r="E76" s="122">
        <v>20020032</v>
      </c>
      <c r="F76" s="122">
        <v>20000000</v>
      </c>
      <c r="G76" s="122">
        <v>7111214.5</v>
      </c>
      <c r="H76" s="123">
        <v>7111214.5</v>
      </c>
    </row>
    <row r="77" spans="1:8" ht="31.5" customHeight="1" x14ac:dyDescent="0.25">
      <c r="A77" s="26">
        <v>20452</v>
      </c>
      <c r="B77" s="27">
        <v>20</v>
      </c>
      <c r="C77" s="30" t="s">
        <v>147</v>
      </c>
      <c r="D77" s="122">
        <v>30000000</v>
      </c>
      <c r="E77" s="122">
        <v>20024046</v>
      </c>
      <c r="F77" s="122">
        <v>20000000</v>
      </c>
      <c r="G77" s="122">
        <v>7111214.5</v>
      </c>
      <c r="H77" s="123">
        <v>7111214.5</v>
      </c>
    </row>
    <row r="78" spans="1:8" ht="31.5" customHeight="1" x14ac:dyDescent="0.25">
      <c r="A78" s="26">
        <v>20456</v>
      </c>
      <c r="B78" s="27">
        <v>20</v>
      </c>
      <c r="C78" s="30" t="s">
        <v>148</v>
      </c>
      <c r="D78" s="122">
        <v>60000000</v>
      </c>
      <c r="E78" s="122">
        <v>60000000</v>
      </c>
      <c r="F78" s="122">
        <v>60000000</v>
      </c>
      <c r="G78" s="122">
        <v>28693775</v>
      </c>
      <c r="H78" s="123">
        <v>28693775</v>
      </c>
    </row>
    <row r="79" spans="1:8" ht="31.5" customHeight="1" x14ac:dyDescent="0.25">
      <c r="A79" s="26">
        <v>20458</v>
      </c>
      <c r="B79" s="27">
        <v>20</v>
      </c>
      <c r="C79" s="30" t="s">
        <v>149</v>
      </c>
      <c r="D79" s="122">
        <v>170000000</v>
      </c>
      <c r="E79" s="122">
        <v>155895094.84999999</v>
      </c>
      <c r="F79" s="122">
        <v>155893384.84999999</v>
      </c>
      <c r="G79" s="122">
        <v>53709871</v>
      </c>
      <c r="H79" s="123">
        <v>53709871</v>
      </c>
    </row>
    <row r="80" spans="1:8" ht="31.5" customHeight="1" x14ac:dyDescent="0.25">
      <c r="A80" s="26">
        <v>204510</v>
      </c>
      <c r="B80" s="27">
        <v>20</v>
      </c>
      <c r="C80" s="30" t="s">
        <v>56</v>
      </c>
      <c r="D80" s="122">
        <v>380000000</v>
      </c>
      <c r="E80" s="122">
        <v>363803916</v>
      </c>
      <c r="F80" s="122">
        <v>363794220</v>
      </c>
      <c r="G80" s="122">
        <v>126447950</v>
      </c>
      <c r="H80" s="123">
        <v>126447950</v>
      </c>
    </row>
    <row r="81" spans="1:8" ht="31.5" customHeight="1" thickBot="1" x14ac:dyDescent="0.3">
      <c r="A81" s="32">
        <v>204513</v>
      </c>
      <c r="B81" s="33">
        <v>20</v>
      </c>
      <c r="C81" s="73" t="s">
        <v>150</v>
      </c>
      <c r="D81" s="127">
        <v>20000000</v>
      </c>
      <c r="E81" s="127">
        <v>20000000</v>
      </c>
      <c r="F81" s="127">
        <v>20000000</v>
      </c>
      <c r="G81" s="127">
        <v>8000000</v>
      </c>
      <c r="H81" s="128">
        <v>8000000</v>
      </c>
    </row>
    <row r="82" spans="1:8" ht="16.5" thickBot="1" x14ac:dyDescent="0.3">
      <c r="A82" s="38"/>
      <c r="B82" s="39"/>
      <c r="C82" s="75"/>
      <c r="D82" s="129"/>
      <c r="E82" s="129"/>
      <c r="F82" s="129"/>
      <c r="G82" s="129"/>
      <c r="H82" s="129"/>
    </row>
    <row r="83" spans="1:8" x14ac:dyDescent="0.25">
      <c r="A83" s="416" t="s">
        <v>1</v>
      </c>
      <c r="B83" s="417"/>
      <c r="C83" s="417"/>
      <c r="D83" s="417"/>
      <c r="E83" s="417"/>
      <c r="F83" s="417"/>
      <c r="G83" s="417"/>
      <c r="H83" s="418"/>
    </row>
    <row r="84" spans="1:8" x14ac:dyDescent="0.25">
      <c r="A84" s="419" t="s">
        <v>115</v>
      </c>
      <c r="B84" s="420"/>
      <c r="C84" s="420"/>
      <c r="D84" s="420"/>
      <c r="E84" s="420"/>
      <c r="F84" s="420"/>
      <c r="G84" s="420"/>
      <c r="H84" s="421"/>
    </row>
    <row r="85" spans="1:8" x14ac:dyDescent="0.25">
      <c r="A85" s="6" t="s">
        <v>0</v>
      </c>
      <c r="H85" s="5"/>
    </row>
    <row r="86" spans="1:8" ht="3.75" customHeight="1" x14ac:dyDescent="0.25">
      <c r="A86" s="2"/>
      <c r="H86" s="7"/>
    </row>
    <row r="87" spans="1:8" ht="15.75" thickBot="1" x14ac:dyDescent="0.3">
      <c r="A87" s="2" t="s">
        <v>116</v>
      </c>
      <c r="C87" s="57" t="s">
        <v>4</v>
      </c>
      <c r="E87" s="3" t="str">
        <f>E54</f>
        <v>MES:</v>
      </c>
      <c r="F87" s="3" t="str">
        <f>F7</f>
        <v>MAYO</v>
      </c>
      <c r="G87" s="3" t="str">
        <f>G54</f>
        <v xml:space="preserve">                                VIGENCIA FISCAL:      2017</v>
      </c>
      <c r="H87" s="5"/>
    </row>
    <row r="88" spans="1:8" ht="6.75" hidden="1" customHeight="1" x14ac:dyDescent="0.25">
      <c r="A88" s="2"/>
      <c r="H88" s="5"/>
    </row>
    <row r="89" spans="1:8" ht="15.75" thickBot="1" x14ac:dyDescent="0.3">
      <c r="A89" s="132"/>
      <c r="B89" s="133"/>
      <c r="C89" s="134"/>
      <c r="D89" s="135"/>
      <c r="E89" s="135"/>
      <c r="F89" s="135"/>
      <c r="G89" s="135"/>
      <c r="H89" s="136"/>
    </row>
    <row r="90" spans="1:8" ht="36" customHeight="1" thickBot="1" x14ac:dyDescent="0.3">
      <c r="A90" s="10" t="s">
        <v>119</v>
      </c>
      <c r="B90" s="43"/>
      <c r="C90" s="44" t="s">
        <v>120</v>
      </c>
      <c r="D90" s="45" t="s">
        <v>121</v>
      </c>
      <c r="E90" s="45" t="s">
        <v>122</v>
      </c>
      <c r="F90" s="45" t="s">
        <v>123</v>
      </c>
      <c r="G90" s="45" t="s">
        <v>124</v>
      </c>
      <c r="H90" s="47" t="s">
        <v>125</v>
      </c>
    </row>
    <row r="91" spans="1:8" ht="18.75" customHeight="1" x14ac:dyDescent="0.25">
      <c r="A91" s="26">
        <v>2046</v>
      </c>
      <c r="B91" s="27"/>
      <c r="C91" s="30" t="s">
        <v>58</v>
      </c>
      <c r="D91" s="122">
        <f>+D92+D93</f>
        <v>96000000</v>
      </c>
      <c r="E91" s="122">
        <f>+E92+E93</f>
        <v>63660484</v>
      </c>
      <c r="F91" s="122">
        <f>+F92+F93</f>
        <v>63591841.890000001</v>
      </c>
      <c r="G91" s="122">
        <f>+G92+G93</f>
        <v>12739872</v>
      </c>
      <c r="H91" s="123">
        <f>+H92+H93</f>
        <v>12739872</v>
      </c>
    </row>
    <row r="92" spans="1:8" ht="18.75" customHeight="1" x14ac:dyDescent="0.25">
      <c r="A92" s="26">
        <v>20465</v>
      </c>
      <c r="B92" s="27">
        <v>20</v>
      </c>
      <c r="C92" s="30" t="s">
        <v>60</v>
      </c>
      <c r="D92" s="122">
        <v>95000000</v>
      </c>
      <c r="E92" s="122">
        <v>63555947</v>
      </c>
      <c r="F92" s="122">
        <v>63487323.890000001</v>
      </c>
      <c r="G92" s="122">
        <v>12635354</v>
      </c>
      <c r="H92" s="123">
        <v>12635354</v>
      </c>
    </row>
    <row r="93" spans="1:8" ht="18.75" customHeight="1" x14ac:dyDescent="0.25">
      <c r="A93" s="26">
        <v>20467</v>
      </c>
      <c r="B93" s="27">
        <v>20</v>
      </c>
      <c r="C93" s="30" t="s">
        <v>151</v>
      </c>
      <c r="D93" s="122">
        <v>1000000</v>
      </c>
      <c r="E93" s="122">
        <v>104537</v>
      </c>
      <c r="F93" s="122">
        <v>104518</v>
      </c>
      <c r="G93" s="122">
        <v>104518</v>
      </c>
      <c r="H93" s="123">
        <v>104518</v>
      </c>
    </row>
    <row r="94" spans="1:8" ht="18.75" customHeight="1" x14ac:dyDescent="0.25">
      <c r="A94" s="26">
        <v>2047</v>
      </c>
      <c r="B94" s="27"/>
      <c r="C94" s="30" t="s">
        <v>61</v>
      </c>
      <c r="D94" s="122">
        <f>+D95</f>
        <v>75599980</v>
      </c>
      <c r="E94" s="122">
        <f>+E95</f>
        <v>50366933</v>
      </c>
      <c r="F94" s="122">
        <f>+F95</f>
        <v>50304676</v>
      </c>
      <c r="G94" s="122">
        <f>+G95</f>
        <v>21884690</v>
      </c>
      <c r="H94" s="123">
        <f>+H95</f>
        <v>21884690</v>
      </c>
    </row>
    <row r="95" spans="1:8" ht="18.75" customHeight="1" x14ac:dyDescent="0.25">
      <c r="A95" s="26">
        <v>20476</v>
      </c>
      <c r="B95" s="27">
        <v>20</v>
      </c>
      <c r="C95" s="30" t="s">
        <v>62</v>
      </c>
      <c r="D95" s="122">
        <v>75599980</v>
      </c>
      <c r="E95" s="122">
        <v>50366933</v>
      </c>
      <c r="F95" s="122">
        <v>50304676</v>
      </c>
      <c r="G95" s="122">
        <v>21884690</v>
      </c>
      <c r="H95" s="123">
        <v>21884690</v>
      </c>
    </row>
    <row r="96" spans="1:8" ht="18.75" customHeight="1" x14ac:dyDescent="0.25">
      <c r="A96" s="26">
        <v>2048</v>
      </c>
      <c r="B96" s="27"/>
      <c r="C96" s="30" t="s">
        <v>63</v>
      </c>
      <c r="D96" s="122">
        <f>SUM(D97:D100)</f>
        <v>291000000</v>
      </c>
      <c r="E96" s="122">
        <f>SUM(E97:E100)</f>
        <v>257973829</v>
      </c>
      <c r="F96" s="122">
        <f>SUM(F97:F100)</f>
        <v>113057763.70999999</v>
      </c>
      <c r="G96" s="122">
        <f>SUM(G97:G100)</f>
        <v>111137930.70999999</v>
      </c>
      <c r="H96" s="123">
        <f>SUM(H97:H100)</f>
        <v>111137930.70999999</v>
      </c>
    </row>
    <row r="97" spans="1:8" ht="18.75" customHeight="1" x14ac:dyDescent="0.25">
      <c r="A97" s="26">
        <v>20481</v>
      </c>
      <c r="B97" s="27">
        <v>20</v>
      </c>
      <c r="C97" s="30" t="s">
        <v>152</v>
      </c>
      <c r="D97" s="122">
        <v>5000000</v>
      </c>
      <c r="E97" s="122">
        <v>4500000</v>
      </c>
      <c r="F97" s="122">
        <v>1026234</v>
      </c>
      <c r="G97" s="122">
        <v>1026234</v>
      </c>
      <c r="H97" s="123">
        <v>1026234</v>
      </c>
    </row>
    <row r="98" spans="1:8" ht="18.75" customHeight="1" x14ac:dyDescent="0.25">
      <c r="A98" s="26">
        <v>20482</v>
      </c>
      <c r="B98" s="27">
        <v>20</v>
      </c>
      <c r="C98" s="30" t="s">
        <v>153</v>
      </c>
      <c r="D98" s="122">
        <v>200000000</v>
      </c>
      <c r="E98" s="122">
        <v>200000000</v>
      </c>
      <c r="F98" s="122">
        <v>94891490</v>
      </c>
      <c r="G98" s="122">
        <v>94891490</v>
      </c>
      <c r="H98" s="123">
        <v>94891490</v>
      </c>
    </row>
    <row r="99" spans="1:8" ht="18.75" customHeight="1" x14ac:dyDescent="0.25">
      <c r="A99" s="26">
        <v>20485</v>
      </c>
      <c r="B99" s="27">
        <v>20</v>
      </c>
      <c r="C99" s="30" t="s">
        <v>154</v>
      </c>
      <c r="D99" s="122">
        <v>16000000</v>
      </c>
      <c r="E99" s="122">
        <v>16000000</v>
      </c>
      <c r="F99" s="122">
        <v>4304271.71</v>
      </c>
      <c r="G99" s="122">
        <v>4304271.71</v>
      </c>
      <c r="H99" s="123">
        <v>4304271.71</v>
      </c>
    </row>
    <row r="100" spans="1:8" ht="18.75" customHeight="1" x14ac:dyDescent="0.25">
      <c r="A100" s="26">
        <v>20486</v>
      </c>
      <c r="B100" s="27">
        <v>20</v>
      </c>
      <c r="C100" s="30" t="s">
        <v>64</v>
      </c>
      <c r="D100" s="122">
        <v>70000000</v>
      </c>
      <c r="E100" s="122">
        <v>37473829</v>
      </c>
      <c r="F100" s="122">
        <v>12835768</v>
      </c>
      <c r="G100" s="122">
        <v>10915935</v>
      </c>
      <c r="H100" s="123">
        <v>10915935</v>
      </c>
    </row>
    <row r="101" spans="1:8" ht="18.75" customHeight="1" x14ac:dyDescent="0.25">
      <c r="A101" s="26">
        <v>2049</v>
      </c>
      <c r="B101" s="27"/>
      <c r="C101" s="30" t="s">
        <v>65</v>
      </c>
      <c r="D101" s="122">
        <f>SUM(D102:D104)</f>
        <v>596881728</v>
      </c>
      <c r="E101" s="122">
        <f>SUM(E102:E104)</f>
        <v>557334201</v>
      </c>
      <c r="F101" s="122">
        <f>SUM(F102:F104)</f>
        <v>557334201</v>
      </c>
      <c r="G101" s="122">
        <f>SUM(G102:G104)</f>
        <v>501100118</v>
      </c>
      <c r="H101" s="123">
        <f>SUM(H102:H104)</f>
        <v>501100118</v>
      </c>
    </row>
    <row r="102" spans="1:8" ht="18.75" customHeight="1" x14ac:dyDescent="0.25">
      <c r="A102" s="26">
        <v>20495</v>
      </c>
      <c r="B102" s="27">
        <v>20</v>
      </c>
      <c r="C102" s="30" t="s">
        <v>155</v>
      </c>
      <c r="D102" s="122">
        <v>56234082</v>
      </c>
      <c r="E102" s="122">
        <v>56234082</v>
      </c>
      <c r="F102" s="122">
        <v>56234082</v>
      </c>
      <c r="G102" s="122">
        <v>0</v>
      </c>
      <c r="H102" s="123">
        <v>0</v>
      </c>
    </row>
    <row r="103" spans="1:8" ht="18.75" customHeight="1" x14ac:dyDescent="0.25">
      <c r="A103" s="26">
        <v>204911</v>
      </c>
      <c r="B103" s="27">
        <v>20</v>
      </c>
      <c r="C103" s="30" t="s">
        <v>156</v>
      </c>
      <c r="D103" s="122">
        <v>84230763</v>
      </c>
      <c r="E103" s="122">
        <v>79767485</v>
      </c>
      <c r="F103" s="122">
        <v>79767485</v>
      </c>
      <c r="G103" s="122">
        <v>79767484</v>
      </c>
      <c r="H103" s="123">
        <v>79767484</v>
      </c>
    </row>
    <row r="104" spans="1:8" ht="18.75" customHeight="1" x14ac:dyDescent="0.25">
      <c r="A104" s="26">
        <v>204913</v>
      </c>
      <c r="B104" s="27">
        <v>20</v>
      </c>
      <c r="C104" s="30" t="s">
        <v>157</v>
      </c>
      <c r="D104" s="122">
        <v>456416883</v>
      </c>
      <c r="E104" s="122">
        <v>421332634</v>
      </c>
      <c r="F104" s="122">
        <v>421332634</v>
      </c>
      <c r="G104" s="122">
        <v>421332634</v>
      </c>
      <c r="H104" s="123">
        <v>421332634</v>
      </c>
    </row>
    <row r="105" spans="1:8" ht="18.75" customHeight="1" x14ac:dyDescent="0.25">
      <c r="A105" s="26">
        <v>20410</v>
      </c>
      <c r="B105" s="27"/>
      <c r="C105" s="30" t="s">
        <v>158</v>
      </c>
      <c r="D105" s="122">
        <f>+D106</f>
        <v>5135125000</v>
      </c>
      <c r="E105" s="122">
        <f>+E106</f>
        <v>5120125000</v>
      </c>
      <c r="F105" s="122">
        <f>+F106</f>
        <v>5120125000</v>
      </c>
      <c r="G105" s="122">
        <f>+G106</f>
        <v>2169836503</v>
      </c>
      <c r="H105" s="123">
        <f>+H106</f>
        <v>2169836503</v>
      </c>
    </row>
    <row r="106" spans="1:8" ht="18.75" customHeight="1" x14ac:dyDescent="0.25">
      <c r="A106" s="26">
        <v>204102</v>
      </c>
      <c r="B106" s="27">
        <v>20</v>
      </c>
      <c r="C106" s="30" t="s">
        <v>159</v>
      </c>
      <c r="D106" s="122">
        <v>5135125000</v>
      </c>
      <c r="E106" s="122">
        <v>5120125000</v>
      </c>
      <c r="F106" s="122">
        <v>5120125000</v>
      </c>
      <c r="G106" s="122">
        <v>2169836503</v>
      </c>
      <c r="H106" s="123">
        <v>2169836503</v>
      </c>
    </row>
    <row r="107" spans="1:8" ht="18.75" customHeight="1" x14ac:dyDescent="0.25">
      <c r="A107" s="26">
        <v>20411</v>
      </c>
      <c r="B107" s="27"/>
      <c r="C107" s="30" t="s">
        <v>160</v>
      </c>
      <c r="D107" s="122">
        <f>+D108+D109</f>
        <v>60000000</v>
      </c>
      <c r="E107" s="122">
        <f>+E108+E109</f>
        <v>52044577</v>
      </c>
      <c r="F107" s="122">
        <f>+F108+F109</f>
        <v>52043920</v>
      </c>
      <c r="G107" s="122">
        <f>+G108+G109</f>
        <v>21766682</v>
      </c>
      <c r="H107" s="123">
        <f>+H108+H109</f>
        <v>21766682</v>
      </c>
    </row>
    <row r="108" spans="1:8" ht="18.75" customHeight="1" x14ac:dyDescent="0.25">
      <c r="A108" s="26">
        <v>204111</v>
      </c>
      <c r="B108" s="27">
        <v>20</v>
      </c>
      <c r="C108" s="30" t="s">
        <v>161</v>
      </c>
      <c r="D108" s="122">
        <v>37500000</v>
      </c>
      <c r="E108" s="122">
        <v>34824813</v>
      </c>
      <c r="F108" s="122">
        <v>34824156</v>
      </c>
      <c r="G108" s="122">
        <v>9340262</v>
      </c>
      <c r="H108" s="123">
        <v>9340262</v>
      </c>
    </row>
    <row r="109" spans="1:8" ht="18.75" customHeight="1" x14ac:dyDescent="0.25">
      <c r="A109" s="26">
        <v>204112</v>
      </c>
      <c r="B109" s="27">
        <v>20</v>
      </c>
      <c r="C109" s="30" t="s">
        <v>162</v>
      </c>
      <c r="D109" s="122">
        <v>22500000</v>
      </c>
      <c r="E109" s="122">
        <v>17219764</v>
      </c>
      <c r="F109" s="122">
        <v>17219764</v>
      </c>
      <c r="G109" s="122">
        <v>12426420</v>
      </c>
      <c r="H109" s="123">
        <v>12426420</v>
      </c>
    </row>
    <row r="110" spans="1:8" ht="18.75" customHeight="1" x14ac:dyDescent="0.25">
      <c r="A110" s="26">
        <v>20414</v>
      </c>
      <c r="B110" s="27">
        <v>20</v>
      </c>
      <c r="C110" s="30" t="s">
        <v>67</v>
      </c>
      <c r="D110" s="122">
        <v>5000000</v>
      </c>
      <c r="E110" s="122">
        <v>5000000</v>
      </c>
      <c r="F110" s="122">
        <v>3052818.9</v>
      </c>
      <c r="G110" s="122">
        <v>3052818.9</v>
      </c>
      <c r="H110" s="123">
        <v>3052818.9</v>
      </c>
    </row>
    <row r="111" spans="1:8" ht="18.75" customHeight="1" x14ac:dyDescent="0.25">
      <c r="A111" s="26">
        <v>20421</v>
      </c>
      <c r="B111" s="27"/>
      <c r="C111" s="30" t="s">
        <v>163</v>
      </c>
      <c r="D111" s="122">
        <f>SUM(D112:D114)</f>
        <v>300000000</v>
      </c>
      <c r="E111" s="122">
        <f>SUM(E112:E114)</f>
        <v>300000000</v>
      </c>
      <c r="F111" s="122">
        <f>SUM(F112:F114)</f>
        <v>209639000</v>
      </c>
      <c r="G111" s="122">
        <f>SUM(G112:G114)</f>
        <v>9639000</v>
      </c>
      <c r="H111" s="123">
        <f>SUM(H112:H114)</f>
        <v>9639000</v>
      </c>
    </row>
    <row r="112" spans="1:8" ht="18.75" customHeight="1" x14ac:dyDescent="0.25">
      <c r="A112" s="26">
        <v>204213</v>
      </c>
      <c r="B112" s="27">
        <v>20</v>
      </c>
      <c r="C112" s="30" t="s">
        <v>164</v>
      </c>
      <c r="D112" s="122">
        <v>20000000</v>
      </c>
      <c r="E112" s="122">
        <v>20000000</v>
      </c>
      <c r="F112" s="122">
        <v>0</v>
      </c>
      <c r="G112" s="122">
        <v>0</v>
      </c>
      <c r="H112" s="123">
        <v>0</v>
      </c>
    </row>
    <row r="113" spans="1:8" ht="18.75" customHeight="1" x14ac:dyDescent="0.25">
      <c r="A113" s="26">
        <v>204214</v>
      </c>
      <c r="B113" s="27">
        <v>20</v>
      </c>
      <c r="C113" s="30" t="s">
        <v>69</v>
      </c>
      <c r="D113" s="122">
        <v>200000000</v>
      </c>
      <c r="E113" s="122">
        <v>200000000</v>
      </c>
      <c r="F113" s="122">
        <v>200000000</v>
      </c>
      <c r="G113" s="122">
        <v>0</v>
      </c>
      <c r="H113" s="123">
        <v>0</v>
      </c>
    </row>
    <row r="114" spans="1:8" ht="18.75" customHeight="1" x14ac:dyDescent="0.25">
      <c r="A114" s="26">
        <v>204215</v>
      </c>
      <c r="B114" s="27">
        <v>20</v>
      </c>
      <c r="C114" s="30" t="s">
        <v>165</v>
      </c>
      <c r="D114" s="122">
        <v>80000000</v>
      </c>
      <c r="E114" s="122">
        <v>80000000</v>
      </c>
      <c r="F114" s="122">
        <v>9639000</v>
      </c>
      <c r="G114" s="122">
        <v>9639000</v>
      </c>
      <c r="H114" s="123">
        <v>9639000</v>
      </c>
    </row>
    <row r="115" spans="1:8" ht="18.75" customHeight="1" x14ac:dyDescent="0.25">
      <c r="A115" s="26">
        <v>20441</v>
      </c>
      <c r="B115" s="27"/>
      <c r="C115" s="30" t="s">
        <v>70</v>
      </c>
      <c r="D115" s="122">
        <f>+D116</f>
        <v>897000000</v>
      </c>
      <c r="E115" s="122">
        <f>+E116</f>
        <v>873233565</v>
      </c>
      <c r="F115" s="122">
        <f>+F116</f>
        <v>676821943</v>
      </c>
      <c r="G115" s="122">
        <f>+G116</f>
        <v>248622890</v>
      </c>
      <c r="H115" s="123">
        <f>+H116</f>
        <v>248622890</v>
      </c>
    </row>
    <row r="116" spans="1:8" ht="18.75" customHeight="1" x14ac:dyDescent="0.25">
      <c r="A116" s="26">
        <v>2044113</v>
      </c>
      <c r="B116" s="27">
        <v>20</v>
      </c>
      <c r="C116" s="30" t="s">
        <v>70</v>
      </c>
      <c r="D116" s="122">
        <v>897000000</v>
      </c>
      <c r="E116" s="122">
        <v>873233565</v>
      </c>
      <c r="F116" s="122">
        <v>676821943</v>
      </c>
      <c r="G116" s="122">
        <v>248622890</v>
      </c>
      <c r="H116" s="123">
        <v>248622890</v>
      </c>
    </row>
    <row r="117" spans="1:8" ht="18.75" customHeight="1" x14ac:dyDescent="0.25">
      <c r="A117" s="26">
        <v>3</v>
      </c>
      <c r="B117" s="27"/>
      <c r="C117" s="30" t="s">
        <v>71</v>
      </c>
      <c r="D117" s="122">
        <f>+D118+D121</f>
        <v>9707108725</v>
      </c>
      <c r="E117" s="122">
        <f>+E118+E121</f>
        <v>1201470792</v>
      </c>
      <c r="F117" s="122">
        <f>+F118+F121</f>
        <v>1201470792</v>
      </c>
      <c r="G117" s="122">
        <f>+G118+G121</f>
        <v>1201470792</v>
      </c>
      <c r="H117" s="123">
        <f>+H118+H121</f>
        <v>1201470792</v>
      </c>
    </row>
    <row r="118" spans="1:8" ht="18.75" customHeight="1" x14ac:dyDescent="0.25">
      <c r="A118" s="26">
        <v>32</v>
      </c>
      <c r="B118" s="27"/>
      <c r="C118" s="30" t="s">
        <v>166</v>
      </c>
      <c r="D118" s="122">
        <f t="shared" ref="D118:H119" si="0">+D119</f>
        <v>3370290944</v>
      </c>
      <c r="E118" s="122">
        <f t="shared" si="0"/>
        <v>0</v>
      </c>
      <c r="F118" s="122">
        <f t="shared" si="0"/>
        <v>0</v>
      </c>
      <c r="G118" s="122">
        <f t="shared" si="0"/>
        <v>0</v>
      </c>
      <c r="H118" s="123">
        <f t="shared" si="0"/>
        <v>0</v>
      </c>
    </row>
    <row r="119" spans="1:8" ht="18.75" customHeight="1" x14ac:dyDescent="0.25">
      <c r="A119" s="26">
        <v>321</v>
      </c>
      <c r="B119" s="27"/>
      <c r="C119" s="30" t="s">
        <v>167</v>
      </c>
      <c r="D119" s="122">
        <f t="shared" si="0"/>
        <v>3370290944</v>
      </c>
      <c r="E119" s="122">
        <f t="shared" si="0"/>
        <v>0</v>
      </c>
      <c r="F119" s="122">
        <f t="shared" si="0"/>
        <v>0</v>
      </c>
      <c r="G119" s="122">
        <f t="shared" si="0"/>
        <v>0</v>
      </c>
      <c r="H119" s="123">
        <f t="shared" si="0"/>
        <v>0</v>
      </c>
    </row>
    <row r="120" spans="1:8" ht="18.75" customHeight="1" x14ac:dyDescent="0.25">
      <c r="A120" s="26">
        <v>3211</v>
      </c>
      <c r="B120" s="27">
        <v>20</v>
      </c>
      <c r="C120" s="30" t="s">
        <v>168</v>
      </c>
      <c r="D120" s="122">
        <v>3370290944</v>
      </c>
      <c r="E120" s="122">
        <v>0</v>
      </c>
      <c r="F120" s="122">
        <v>0</v>
      </c>
      <c r="G120" s="122">
        <v>0</v>
      </c>
      <c r="H120" s="123">
        <v>0</v>
      </c>
    </row>
    <row r="121" spans="1:8" ht="18.75" customHeight="1" thickBot="1" x14ac:dyDescent="0.3">
      <c r="A121" s="32">
        <v>36</v>
      </c>
      <c r="B121" s="33"/>
      <c r="C121" s="73" t="s">
        <v>72</v>
      </c>
      <c r="D121" s="127">
        <f>+D132</f>
        <v>6336817781</v>
      </c>
      <c r="E121" s="127">
        <f>+E132</f>
        <v>1201470792</v>
      </c>
      <c r="F121" s="127">
        <f>+F132</f>
        <v>1201470792</v>
      </c>
      <c r="G121" s="127">
        <f>+G132</f>
        <v>1201470792</v>
      </c>
      <c r="H121" s="128">
        <f>+H132</f>
        <v>1201470792</v>
      </c>
    </row>
    <row r="122" spans="1:8" ht="16.5" thickBot="1" x14ac:dyDescent="0.3">
      <c r="A122" s="38"/>
      <c r="B122" s="39"/>
      <c r="C122" s="75"/>
      <c r="D122" s="42"/>
      <c r="E122" s="42"/>
      <c r="F122" s="42"/>
      <c r="G122" s="42"/>
      <c r="H122" s="42"/>
    </row>
    <row r="123" spans="1:8" x14ac:dyDescent="0.25">
      <c r="A123" s="416" t="s">
        <v>1</v>
      </c>
      <c r="B123" s="417"/>
      <c r="C123" s="417"/>
      <c r="D123" s="417"/>
      <c r="E123" s="417"/>
      <c r="F123" s="417"/>
      <c r="G123" s="417"/>
      <c r="H123" s="418"/>
    </row>
    <row r="124" spans="1:8" ht="12" customHeight="1" x14ac:dyDescent="0.25">
      <c r="A124" s="419" t="s">
        <v>115</v>
      </c>
      <c r="B124" s="420"/>
      <c r="C124" s="420"/>
      <c r="D124" s="420"/>
      <c r="E124" s="420"/>
      <c r="F124" s="420"/>
      <c r="G124" s="420"/>
      <c r="H124" s="421"/>
    </row>
    <row r="125" spans="1:8" ht="3" hidden="1" customHeight="1" x14ac:dyDescent="0.25">
      <c r="A125" s="2"/>
      <c r="H125" s="5"/>
    </row>
    <row r="126" spans="1:8" ht="14.25" customHeight="1" x14ac:dyDescent="0.25">
      <c r="A126" s="6" t="s">
        <v>0</v>
      </c>
      <c r="H126" s="5"/>
    </row>
    <row r="127" spans="1:8" ht="9.75" hidden="1" customHeight="1" x14ac:dyDescent="0.25">
      <c r="A127" s="2"/>
      <c r="H127" s="7"/>
    </row>
    <row r="128" spans="1:8" x14ac:dyDescent="0.25">
      <c r="A128" s="2" t="s">
        <v>116</v>
      </c>
      <c r="C128" s="57" t="s">
        <v>4</v>
      </c>
      <c r="E128" s="3" t="str">
        <f>E87</f>
        <v>MES:</v>
      </c>
      <c r="F128" s="3" t="str">
        <f>F7</f>
        <v>MAYO</v>
      </c>
      <c r="G128" s="3" t="str">
        <f>G87:H87</f>
        <v xml:space="preserve">                                VIGENCIA FISCAL:      2017</v>
      </c>
      <c r="H128" s="5"/>
    </row>
    <row r="129" spans="1:8" ht="1.5" customHeight="1" thickBot="1" x14ac:dyDescent="0.3">
      <c r="A129" s="2"/>
      <c r="H129" s="5"/>
    </row>
    <row r="130" spans="1:8" ht="15.75" thickBot="1" x14ac:dyDescent="0.3">
      <c r="A130" s="132"/>
      <c r="B130" s="133"/>
      <c r="C130" s="134"/>
      <c r="D130" s="135"/>
      <c r="E130" s="135"/>
      <c r="F130" s="135"/>
      <c r="G130" s="135"/>
      <c r="H130" s="136"/>
    </row>
    <row r="131" spans="1:8" ht="27" customHeight="1" thickBot="1" x14ac:dyDescent="0.3">
      <c r="A131" s="10" t="s">
        <v>119</v>
      </c>
      <c r="B131" s="43"/>
      <c r="C131" s="44" t="s">
        <v>120</v>
      </c>
      <c r="D131" s="45" t="s">
        <v>121</v>
      </c>
      <c r="E131" s="45" t="s">
        <v>122</v>
      </c>
      <c r="F131" s="45" t="s">
        <v>123</v>
      </c>
      <c r="G131" s="45" t="s">
        <v>124</v>
      </c>
      <c r="H131" s="47" t="s">
        <v>125</v>
      </c>
    </row>
    <row r="132" spans="1:8" ht="15.75" x14ac:dyDescent="0.25">
      <c r="A132" s="21">
        <v>361</v>
      </c>
      <c r="B132" s="22"/>
      <c r="C132" s="78" t="s">
        <v>73</v>
      </c>
      <c r="D132" s="23">
        <f>+D133+D134</f>
        <v>6336817781</v>
      </c>
      <c r="E132" s="23">
        <f>+E133+E134</f>
        <v>1201470792</v>
      </c>
      <c r="F132" s="23">
        <f>+F133+F134</f>
        <v>1201470792</v>
      </c>
      <c r="G132" s="23">
        <f>+G133+G134</f>
        <v>1201470792</v>
      </c>
      <c r="H132" s="25">
        <f>+H133+H134</f>
        <v>1201470792</v>
      </c>
    </row>
    <row r="133" spans="1:8" ht="15.75" x14ac:dyDescent="0.25">
      <c r="A133" s="144">
        <v>3611</v>
      </c>
      <c r="B133" s="145">
        <v>10</v>
      </c>
      <c r="C133" s="83" t="s">
        <v>73</v>
      </c>
      <c r="D133" s="146">
        <f>+D135+D136+D137</f>
        <v>2013993633</v>
      </c>
      <c r="E133" s="146">
        <f>+E137+E136</f>
        <v>229818</v>
      </c>
      <c r="F133" s="146">
        <f>+F137+F136</f>
        <v>229818</v>
      </c>
      <c r="G133" s="146">
        <f>+G137+G136</f>
        <v>229818</v>
      </c>
      <c r="H133" s="147">
        <f>+H137+H136</f>
        <v>229818</v>
      </c>
    </row>
    <row r="134" spans="1:8" ht="15.75" x14ac:dyDescent="0.25">
      <c r="A134" s="26">
        <v>3611</v>
      </c>
      <c r="B134" s="27">
        <v>20</v>
      </c>
      <c r="C134" s="30" t="s">
        <v>73</v>
      </c>
      <c r="D134" s="28">
        <f>+D138</f>
        <v>4322824148</v>
      </c>
      <c r="E134" s="28">
        <f>+E135+E138</f>
        <v>1201240974</v>
      </c>
      <c r="F134" s="28">
        <f>+F135+F138</f>
        <v>1201240974</v>
      </c>
      <c r="G134" s="28">
        <f>+G135+G138</f>
        <v>1201240974</v>
      </c>
      <c r="H134" s="29">
        <f>+H135+H138</f>
        <v>1201240974</v>
      </c>
    </row>
    <row r="135" spans="1:8" ht="15.75" x14ac:dyDescent="0.25">
      <c r="A135" s="26">
        <v>36111</v>
      </c>
      <c r="B135" s="27">
        <v>10</v>
      </c>
      <c r="C135" s="30" t="s">
        <v>169</v>
      </c>
      <c r="D135" s="28">
        <v>402798727</v>
      </c>
      <c r="E135" s="28">
        <v>0</v>
      </c>
      <c r="F135" s="28">
        <v>0</v>
      </c>
      <c r="G135" s="28">
        <v>0</v>
      </c>
      <c r="H135" s="29">
        <v>0</v>
      </c>
    </row>
    <row r="136" spans="1:8" ht="15.75" x14ac:dyDescent="0.25">
      <c r="A136" s="26">
        <v>36112</v>
      </c>
      <c r="B136" s="27">
        <v>10</v>
      </c>
      <c r="C136" s="30" t="s">
        <v>170</v>
      </c>
      <c r="D136" s="28">
        <v>604198090</v>
      </c>
      <c r="E136" s="28">
        <v>229818</v>
      </c>
      <c r="F136" s="28">
        <v>229818</v>
      </c>
      <c r="G136" s="28">
        <v>229818</v>
      </c>
      <c r="H136" s="29">
        <v>229818</v>
      </c>
    </row>
    <row r="137" spans="1:8" ht="15.75" x14ac:dyDescent="0.25">
      <c r="A137" s="26">
        <v>36113</v>
      </c>
      <c r="B137" s="27">
        <v>10</v>
      </c>
      <c r="C137" s="30" t="s">
        <v>74</v>
      </c>
      <c r="D137" s="28">
        <v>1006996816</v>
      </c>
      <c r="E137" s="28">
        <v>0</v>
      </c>
      <c r="F137" s="28">
        <v>0</v>
      </c>
      <c r="G137" s="28">
        <v>0</v>
      </c>
      <c r="H137" s="29">
        <v>0</v>
      </c>
    </row>
    <row r="138" spans="1:8" ht="16.5" thickBot="1" x14ac:dyDescent="0.3">
      <c r="A138" s="144">
        <v>36113</v>
      </c>
      <c r="B138" s="145">
        <v>20</v>
      </c>
      <c r="C138" s="83" t="s">
        <v>74</v>
      </c>
      <c r="D138" s="146">
        <v>4322824148</v>
      </c>
      <c r="E138" s="146">
        <v>1201240974</v>
      </c>
      <c r="F138" s="146">
        <v>1201240974</v>
      </c>
      <c r="G138" s="146">
        <v>1201240974</v>
      </c>
      <c r="H138" s="147">
        <v>1201240974</v>
      </c>
    </row>
    <row r="139" spans="1:8" ht="16.5" customHeight="1" thickBot="1" x14ac:dyDescent="0.3">
      <c r="A139" s="242" t="s">
        <v>171</v>
      </c>
      <c r="B139" s="108"/>
      <c r="C139" s="148" t="s">
        <v>172</v>
      </c>
      <c r="D139" s="109">
        <f>+D140</f>
        <v>824041891236</v>
      </c>
      <c r="E139" s="109">
        <f t="shared" ref="E139:H141" si="1">+E140</f>
        <v>322088509085</v>
      </c>
      <c r="F139" s="109">
        <f t="shared" si="1"/>
        <v>322088509085</v>
      </c>
      <c r="G139" s="109">
        <f t="shared" si="1"/>
        <v>322088509085</v>
      </c>
      <c r="H139" s="110">
        <f t="shared" si="1"/>
        <v>322088509085</v>
      </c>
    </row>
    <row r="140" spans="1:8" ht="15.75" x14ac:dyDescent="0.25">
      <c r="A140" s="21">
        <v>7</v>
      </c>
      <c r="B140" s="22"/>
      <c r="C140" s="78" t="s">
        <v>172</v>
      </c>
      <c r="D140" s="23">
        <f>+D141</f>
        <v>824041891236</v>
      </c>
      <c r="E140" s="23">
        <f t="shared" si="1"/>
        <v>322088509085</v>
      </c>
      <c r="F140" s="23">
        <f t="shared" si="1"/>
        <v>322088509085</v>
      </c>
      <c r="G140" s="23">
        <f t="shared" si="1"/>
        <v>322088509085</v>
      </c>
      <c r="H140" s="25">
        <f t="shared" si="1"/>
        <v>322088509085</v>
      </c>
    </row>
    <row r="141" spans="1:8" ht="15.75" x14ac:dyDescent="0.25">
      <c r="A141" s="26">
        <v>71</v>
      </c>
      <c r="B141" s="27"/>
      <c r="C141" s="30" t="s">
        <v>173</v>
      </c>
      <c r="D141" s="28">
        <f>+D142</f>
        <v>824041891236</v>
      </c>
      <c r="E141" s="28">
        <f t="shared" si="1"/>
        <v>322088509085</v>
      </c>
      <c r="F141" s="28">
        <f t="shared" si="1"/>
        <v>322088509085</v>
      </c>
      <c r="G141" s="28">
        <f t="shared" si="1"/>
        <v>322088509085</v>
      </c>
      <c r="H141" s="29">
        <f t="shared" si="1"/>
        <v>322088509085</v>
      </c>
    </row>
    <row r="142" spans="1:8" ht="16.5" customHeight="1" thickBot="1" x14ac:dyDescent="0.3">
      <c r="A142" s="32">
        <v>711</v>
      </c>
      <c r="B142" s="33">
        <v>11</v>
      </c>
      <c r="C142" s="73" t="s">
        <v>174</v>
      </c>
      <c r="D142" s="36">
        <f>735949262360+88092628876</f>
        <v>824041891236</v>
      </c>
      <c r="E142" s="36">
        <v>322088509085</v>
      </c>
      <c r="F142" s="36">
        <v>322088509085</v>
      </c>
      <c r="G142" s="36">
        <v>322088509085</v>
      </c>
      <c r="H142" s="37">
        <v>322088509085</v>
      </c>
    </row>
    <row r="143" spans="1:8" ht="14.25" customHeight="1" thickBot="1" x14ac:dyDescent="0.3">
      <c r="A143" s="242" t="s">
        <v>75</v>
      </c>
      <c r="B143" s="108"/>
      <c r="C143" s="148" t="s">
        <v>76</v>
      </c>
      <c r="D143" s="109">
        <f>+D144+D179+D184+D197</f>
        <v>1746086183982</v>
      </c>
      <c r="E143" s="109">
        <f>+E144+E179+E184+E197</f>
        <v>1607073038929.5701</v>
      </c>
      <c r="F143" s="109">
        <f>+F144+F179+F184+F197</f>
        <v>1148833473446.5701</v>
      </c>
      <c r="G143" s="109">
        <f>+G144+G179+G184+G197</f>
        <v>447532699320.57001</v>
      </c>
      <c r="H143" s="110">
        <f>+H144+H179+H184+H197</f>
        <v>63321684864.57</v>
      </c>
    </row>
    <row r="144" spans="1:8" ht="21.75" customHeight="1" x14ac:dyDescent="0.25">
      <c r="A144" s="21">
        <v>2401</v>
      </c>
      <c r="B144" s="22"/>
      <c r="C144" s="78" t="s">
        <v>175</v>
      </c>
      <c r="D144" s="122">
        <f>+D145</f>
        <v>1565987911692</v>
      </c>
      <c r="E144" s="122">
        <f>+E145</f>
        <v>1462189986649</v>
      </c>
      <c r="F144" s="122">
        <f>+F145</f>
        <v>1081541202974</v>
      </c>
      <c r="G144" s="122">
        <f>+G145</f>
        <v>423524066253</v>
      </c>
      <c r="H144" s="123">
        <f>+H145</f>
        <v>39313051797</v>
      </c>
    </row>
    <row r="145" spans="1:8" ht="15.75" x14ac:dyDescent="0.25">
      <c r="A145" s="26">
        <v>24010600</v>
      </c>
      <c r="B145" s="27"/>
      <c r="C145" s="30" t="s">
        <v>78</v>
      </c>
      <c r="D145" s="122">
        <f>+D146+D147+D148+D149+D150+D151+D152+D153+D154+D155+D156+D157+D158+D159+D160+D170+D171+D172+D173+D174+D175+D176+D177+D178</f>
        <v>1565987911692</v>
      </c>
      <c r="E145" s="122">
        <f>+E146+E147+E148+E149+E150+E151+E152+E153+E154+E155+E156+E157+E158+E159+E160+E170+E171+E172+E173+E174+E175+E176+E177+E178</f>
        <v>1462189986649</v>
      </c>
      <c r="F145" s="122">
        <f>+F146+F147+F148+F149+F150+F151+F152+F153+F154+F155+F156+F157+F158+F159+F160+F170+F171+F172+F173+F174+F175+F176+F177+F178</f>
        <v>1081541202974</v>
      </c>
      <c r="G145" s="122">
        <f>+G146+G147+G148+G149+G150+G151+G152+G153+G154+G155+G156+G157+G158+G159+G160+G170+G171+G172+G173+G174+G175+G176+G177+G178</f>
        <v>423524066253</v>
      </c>
      <c r="H145" s="123">
        <f>+H146+H147+H148+H149+H150+H151+H152+H153+H154+H155+H156+H157+H158+H159+H160+H170+H171+H172+H173+H174+H175+H176+H177+H178</f>
        <v>39313051797</v>
      </c>
    </row>
    <row r="146" spans="1:8" ht="30" customHeight="1" x14ac:dyDescent="0.25">
      <c r="A146" s="26">
        <v>240106001</v>
      </c>
      <c r="B146" s="27">
        <v>11</v>
      </c>
      <c r="C146" s="30" t="s">
        <v>176</v>
      </c>
      <c r="D146" s="122">
        <v>138986000000</v>
      </c>
      <c r="E146" s="122">
        <v>138986000000</v>
      </c>
      <c r="F146" s="122">
        <v>138986000000</v>
      </c>
      <c r="G146" s="122">
        <v>0</v>
      </c>
      <c r="H146" s="123">
        <v>0</v>
      </c>
    </row>
    <row r="147" spans="1:8" ht="27.75" customHeight="1" x14ac:dyDescent="0.25">
      <c r="A147" s="26">
        <v>240106001</v>
      </c>
      <c r="B147" s="27">
        <v>20</v>
      </c>
      <c r="C147" s="30" t="s">
        <v>176</v>
      </c>
      <c r="D147" s="122">
        <v>20000000000</v>
      </c>
      <c r="E147" s="122">
        <v>20000000000</v>
      </c>
      <c r="F147" s="122">
        <v>20000000000</v>
      </c>
      <c r="G147" s="122">
        <v>0</v>
      </c>
      <c r="H147" s="123">
        <v>0</v>
      </c>
    </row>
    <row r="148" spans="1:8" ht="31.5" customHeight="1" x14ac:dyDescent="0.25">
      <c r="A148" s="26">
        <v>240106002</v>
      </c>
      <c r="B148" s="27">
        <v>10</v>
      </c>
      <c r="C148" s="30" t="s">
        <v>177</v>
      </c>
      <c r="D148" s="122">
        <v>5000000000</v>
      </c>
      <c r="E148" s="122">
        <v>5000000000</v>
      </c>
      <c r="F148" s="122">
        <v>5000000000</v>
      </c>
      <c r="G148" s="122">
        <v>5000000000</v>
      </c>
      <c r="H148" s="123">
        <v>0</v>
      </c>
    </row>
    <row r="149" spans="1:8" ht="46.5" customHeight="1" x14ac:dyDescent="0.25">
      <c r="A149" s="26">
        <v>240106003</v>
      </c>
      <c r="B149" s="27">
        <v>10</v>
      </c>
      <c r="C149" s="30" t="s">
        <v>98</v>
      </c>
      <c r="D149" s="122">
        <v>29238879050</v>
      </c>
      <c r="E149" s="122">
        <v>29238879050</v>
      </c>
      <c r="F149" s="122">
        <v>29238879050</v>
      </c>
      <c r="G149" s="122">
        <v>29238879050</v>
      </c>
      <c r="H149" s="123">
        <v>0</v>
      </c>
    </row>
    <row r="150" spans="1:8" ht="47.25" customHeight="1" x14ac:dyDescent="0.25">
      <c r="A150" s="26">
        <v>240106003</v>
      </c>
      <c r="B150" s="27">
        <v>13</v>
      </c>
      <c r="C150" s="30" t="s">
        <v>98</v>
      </c>
      <c r="D150" s="122">
        <v>20000000000</v>
      </c>
      <c r="E150" s="122">
        <f>8528359387+8169601565</f>
        <v>16697960952</v>
      </c>
      <c r="F150" s="122">
        <v>7760817277</v>
      </c>
      <c r="G150" s="122">
        <v>3547639131</v>
      </c>
      <c r="H150" s="123">
        <v>670518181</v>
      </c>
    </row>
    <row r="151" spans="1:8" ht="45" customHeight="1" x14ac:dyDescent="0.25">
      <c r="A151" s="26">
        <v>240106003</v>
      </c>
      <c r="B151" s="27">
        <v>11</v>
      </c>
      <c r="C151" s="30" t="s">
        <v>98</v>
      </c>
      <c r="D151" s="122">
        <v>39565253575</v>
      </c>
      <c r="E151" s="122">
        <v>35816541472</v>
      </c>
      <c r="F151" s="122">
        <v>816541472</v>
      </c>
      <c r="G151" s="122"/>
      <c r="H151" s="123">
        <v>0</v>
      </c>
    </row>
    <row r="152" spans="1:8" ht="31.5" customHeight="1" x14ac:dyDescent="0.25">
      <c r="A152" s="26">
        <v>240106003</v>
      </c>
      <c r="B152" s="27">
        <v>20</v>
      </c>
      <c r="C152" s="30" t="s">
        <v>98</v>
      </c>
      <c r="D152" s="122">
        <v>10494512551</v>
      </c>
      <c r="E152" s="122">
        <v>3891591524</v>
      </c>
      <c r="F152" s="122">
        <v>3891591524</v>
      </c>
      <c r="G152" s="122">
        <v>162538434</v>
      </c>
      <c r="H152" s="123">
        <v>162538434</v>
      </c>
    </row>
    <row r="153" spans="1:8" ht="31.5" customHeight="1" x14ac:dyDescent="0.25">
      <c r="A153" s="26">
        <v>240106004</v>
      </c>
      <c r="B153" s="27">
        <v>10</v>
      </c>
      <c r="C153" s="30" t="s">
        <v>81</v>
      </c>
      <c r="D153" s="122">
        <v>3151400000</v>
      </c>
      <c r="E153" s="122">
        <v>3151400000</v>
      </c>
      <c r="F153" s="122">
        <v>3151400000</v>
      </c>
      <c r="G153" s="122">
        <v>3151400000</v>
      </c>
      <c r="H153" s="123">
        <v>0</v>
      </c>
    </row>
    <row r="154" spans="1:8" ht="35.25" customHeight="1" x14ac:dyDescent="0.25">
      <c r="A154" s="26">
        <v>240106005</v>
      </c>
      <c r="B154" s="27">
        <v>11</v>
      </c>
      <c r="C154" s="30" t="s">
        <v>178</v>
      </c>
      <c r="D154" s="122">
        <f>307423610421+44099730147</f>
        <v>351523340568</v>
      </c>
      <c r="E154" s="122">
        <f>307423610421+44099730147</f>
        <v>351523340568</v>
      </c>
      <c r="F154" s="122">
        <f>307423610421+44099730147</f>
        <v>351523340568</v>
      </c>
      <c r="G154" s="122">
        <v>38457689354</v>
      </c>
      <c r="H154" s="123">
        <v>38457689354</v>
      </c>
    </row>
    <row r="155" spans="1:8" ht="60.75" customHeight="1" x14ac:dyDescent="0.25">
      <c r="A155" s="26">
        <v>240106006</v>
      </c>
      <c r="B155" s="27">
        <v>10</v>
      </c>
      <c r="C155" s="30" t="s">
        <v>179</v>
      </c>
      <c r="D155" s="122">
        <v>42691728016</v>
      </c>
      <c r="E155" s="122">
        <v>42691728016</v>
      </c>
      <c r="F155" s="122">
        <v>42691728016</v>
      </c>
      <c r="G155" s="122">
        <v>42691728016</v>
      </c>
      <c r="H155" s="123">
        <v>0</v>
      </c>
    </row>
    <row r="156" spans="1:8" ht="60.75" customHeight="1" x14ac:dyDescent="0.25">
      <c r="A156" s="26">
        <v>240106006</v>
      </c>
      <c r="B156" s="27">
        <v>13</v>
      </c>
      <c r="C156" s="30" t="s">
        <v>179</v>
      </c>
      <c r="D156" s="122">
        <v>19811865446</v>
      </c>
      <c r="E156" s="122">
        <v>19811865446</v>
      </c>
      <c r="F156" s="122">
        <v>19811865446</v>
      </c>
      <c r="G156" s="122">
        <v>19811865446</v>
      </c>
      <c r="H156" s="123">
        <v>0</v>
      </c>
    </row>
    <row r="157" spans="1:8" ht="45.75" customHeight="1" x14ac:dyDescent="0.25">
      <c r="A157" s="26">
        <v>240106007</v>
      </c>
      <c r="B157" s="27">
        <v>10</v>
      </c>
      <c r="C157" s="30" t="s">
        <v>180</v>
      </c>
      <c r="D157" s="122">
        <v>94807993692</v>
      </c>
      <c r="E157" s="122">
        <v>94807993692</v>
      </c>
      <c r="F157" s="122">
        <v>94807993692</v>
      </c>
      <c r="G157" s="122">
        <v>94807993692</v>
      </c>
      <c r="H157" s="123">
        <v>0</v>
      </c>
    </row>
    <row r="158" spans="1:8" ht="47.25" customHeight="1" x14ac:dyDescent="0.25">
      <c r="A158" s="26">
        <v>240106007</v>
      </c>
      <c r="B158" s="27">
        <v>13</v>
      </c>
      <c r="C158" s="30" t="s">
        <v>180</v>
      </c>
      <c r="D158" s="122">
        <v>70000000000</v>
      </c>
      <c r="E158" s="122">
        <v>70000000000</v>
      </c>
      <c r="F158" s="122">
        <v>70000000000</v>
      </c>
      <c r="G158" s="122">
        <v>70000000000</v>
      </c>
      <c r="H158" s="123">
        <v>0</v>
      </c>
    </row>
    <row r="159" spans="1:8" ht="62.25" customHeight="1" x14ac:dyDescent="0.25">
      <c r="A159" s="26">
        <v>240106008</v>
      </c>
      <c r="B159" s="27">
        <v>10</v>
      </c>
      <c r="C159" s="30" t="s">
        <v>181</v>
      </c>
      <c r="D159" s="122">
        <v>9928862439</v>
      </c>
      <c r="E159" s="122">
        <v>9928862439</v>
      </c>
      <c r="F159" s="122">
        <v>9928862439</v>
      </c>
      <c r="G159" s="122">
        <v>9928862439</v>
      </c>
      <c r="H159" s="123">
        <v>0</v>
      </c>
    </row>
    <row r="160" spans="1:8" ht="96.75" customHeight="1" thickBot="1" x14ac:dyDescent="0.3">
      <c r="A160" s="32">
        <v>240106009</v>
      </c>
      <c r="B160" s="33">
        <v>10</v>
      </c>
      <c r="C160" s="73" t="s">
        <v>182</v>
      </c>
      <c r="D160" s="127">
        <v>59971937176</v>
      </c>
      <c r="E160" s="122">
        <v>59971937176</v>
      </c>
      <c r="F160" s="127">
        <v>59971937176</v>
      </c>
      <c r="G160" s="127">
        <v>59971937176</v>
      </c>
      <c r="H160" s="128">
        <v>0</v>
      </c>
    </row>
    <row r="161" spans="1:188" ht="8.25" customHeight="1" thickBot="1" x14ac:dyDescent="0.3">
      <c r="A161" s="38"/>
      <c r="B161" s="39"/>
      <c r="C161" s="75"/>
      <c r="D161" s="129"/>
      <c r="E161" s="129"/>
      <c r="F161" s="129"/>
      <c r="G161" s="129"/>
      <c r="H161" s="129"/>
    </row>
    <row r="162" spans="1:188" x14ac:dyDescent="0.25">
      <c r="A162" s="416" t="s">
        <v>1</v>
      </c>
      <c r="B162" s="417"/>
      <c r="C162" s="417"/>
      <c r="D162" s="417"/>
      <c r="E162" s="417"/>
      <c r="F162" s="417"/>
      <c r="G162" s="417"/>
      <c r="H162" s="418"/>
    </row>
    <row r="163" spans="1:188" ht="14.25" customHeight="1" x14ac:dyDescent="0.25">
      <c r="A163" s="419" t="s">
        <v>115</v>
      </c>
      <c r="B163" s="420"/>
      <c r="C163" s="420"/>
      <c r="D163" s="420"/>
      <c r="E163" s="420"/>
      <c r="F163" s="420"/>
      <c r="G163" s="420"/>
      <c r="H163" s="421"/>
      <c r="I163" s="241"/>
      <c r="J163" s="420"/>
      <c r="K163" s="420"/>
      <c r="L163" s="421"/>
      <c r="M163" s="420"/>
      <c r="N163" s="420"/>
      <c r="O163" s="420"/>
      <c r="P163" s="420"/>
      <c r="Q163" s="420"/>
      <c r="R163" s="420"/>
      <c r="S163" s="420"/>
      <c r="T163" s="420"/>
      <c r="U163" s="420"/>
      <c r="V163" s="420"/>
      <c r="W163" s="420"/>
      <c r="X163" s="420"/>
      <c r="Y163" s="420"/>
      <c r="Z163" s="420"/>
      <c r="AA163" s="420"/>
      <c r="AB163" s="420"/>
      <c r="AC163" s="420"/>
      <c r="AD163" s="420"/>
      <c r="AE163" s="420"/>
      <c r="AF163" s="420"/>
      <c r="AG163" s="420"/>
      <c r="AH163" s="420"/>
      <c r="AI163" s="420"/>
      <c r="AJ163" s="420"/>
      <c r="AK163" s="420"/>
      <c r="AL163" s="420"/>
      <c r="AM163" s="420"/>
      <c r="AN163" s="420"/>
      <c r="AO163" s="420"/>
      <c r="AP163" s="420"/>
      <c r="AQ163" s="420"/>
      <c r="AR163" s="420"/>
      <c r="AS163" s="420"/>
      <c r="AT163" s="420"/>
      <c r="AU163" s="420"/>
      <c r="AV163" s="420"/>
      <c r="AW163" s="420"/>
      <c r="AX163" s="420"/>
      <c r="AY163" s="420"/>
      <c r="AZ163" s="420"/>
      <c r="BA163" s="420"/>
      <c r="BB163" s="420"/>
      <c r="BC163" s="420"/>
      <c r="BD163" s="420"/>
      <c r="BE163" s="420"/>
      <c r="BF163" s="420"/>
      <c r="BG163" s="420"/>
      <c r="BH163" s="420"/>
      <c r="BI163" s="420"/>
      <c r="BJ163" s="420"/>
      <c r="BK163" s="420"/>
      <c r="BL163" s="420"/>
      <c r="BM163" s="420"/>
      <c r="BN163" s="420"/>
      <c r="BO163" s="420"/>
      <c r="BP163" s="420"/>
      <c r="BQ163" s="420"/>
      <c r="BR163" s="420"/>
      <c r="BS163" s="420"/>
      <c r="BT163" s="420"/>
      <c r="BU163" s="420"/>
      <c r="BV163" s="420"/>
      <c r="BW163" s="420"/>
      <c r="BX163" s="420"/>
      <c r="BY163" s="420"/>
      <c r="BZ163" s="420"/>
      <c r="CA163" s="420"/>
      <c r="CB163" s="420"/>
      <c r="CC163" s="420"/>
      <c r="CD163" s="420"/>
      <c r="CE163" s="420"/>
      <c r="CF163" s="420"/>
      <c r="CG163" s="419"/>
      <c r="CH163" s="420"/>
      <c r="CI163" s="420"/>
      <c r="CJ163" s="420"/>
      <c r="CK163" s="420"/>
      <c r="CL163" s="420"/>
      <c r="CM163" s="420"/>
      <c r="CN163" s="421"/>
      <c r="CO163" s="419"/>
      <c r="CP163" s="420"/>
      <c r="CQ163" s="420"/>
      <c r="CR163" s="420"/>
      <c r="CS163" s="420"/>
      <c r="CT163" s="420"/>
      <c r="CU163" s="420"/>
      <c r="CV163" s="421"/>
      <c r="CW163" s="419"/>
      <c r="CX163" s="420"/>
      <c r="CY163" s="420"/>
      <c r="CZ163" s="420"/>
      <c r="DA163" s="420"/>
      <c r="DB163" s="420"/>
      <c r="DC163" s="420"/>
      <c r="DD163" s="421"/>
      <c r="DE163" s="419"/>
      <c r="DF163" s="420"/>
      <c r="DG163" s="420"/>
      <c r="DH163" s="420"/>
      <c r="DI163" s="420"/>
      <c r="DJ163" s="420"/>
      <c r="DK163" s="420"/>
      <c r="DL163" s="421"/>
      <c r="DM163" s="419"/>
      <c r="DN163" s="420"/>
      <c r="DO163" s="420"/>
      <c r="DP163" s="420"/>
      <c r="DQ163" s="420"/>
      <c r="DR163" s="420"/>
      <c r="DS163" s="420"/>
      <c r="DT163" s="421"/>
      <c r="DU163" s="419"/>
      <c r="DV163" s="420"/>
      <c r="DW163" s="420"/>
      <c r="DX163" s="420"/>
      <c r="DY163" s="420"/>
      <c r="DZ163" s="420"/>
      <c r="EA163" s="420"/>
      <c r="EB163" s="421"/>
      <c r="EC163" s="419"/>
      <c r="ED163" s="420"/>
      <c r="EE163" s="420"/>
      <c r="EF163" s="420"/>
      <c r="EG163" s="420"/>
      <c r="EH163" s="420"/>
      <c r="EI163" s="420"/>
      <c r="EJ163" s="421"/>
      <c r="EK163" s="419"/>
      <c r="EL163" s="420"/>
      <c r="EM163" s="420"/>
      <c r="EN163" s="420"/>
      <c r="EO163" s="420"/>
      <c r="EP163" s="420"/>
      <c r="EQ163" s="420"/>
      <c r="ER163" s="421"/>
      <c r="ES163" s="419"/>
      <c r="ET163" s="420"/>
      <c r="EU163" s="420"/>
      <c r="EV163" s="420"/>
      <c r="EW163" s="420"/>
      <c r="EX163" s="420"/>
      <c r="EY163" s="420"/>
      <c r="EZ163" s="421"/>
      <c r="FA163" s="419"/>
      <c r="FB163" s="420"/>
      <c r="FC163" s="420"/>
      <c r="FD163" s="420"/>
      <c r="FE163" s="420"/>
      <c r="FF163" s="420"/>
      <c r="FG163" s="420"/>
      <c r="FH163" s="421"/>
      <c r="FI163" s="419"/>
      <c r="FJ163" s="420"/>
      <c r="FK163" s="420"/>
      <c r="FL163" s="420"/>
      <c r="FM163" s="420"/>
      <c r="FN163" s="420"/>
      <c r="FO163" s="420"/>
      <c r="FP163" s="421"/>
      <c r="FQ163" s="419"/>
      <c r="FR163" s="420"/>
      <c r="FS163" s="420"/>
      <c r="FT163" s="420"/>
      <c r="FU163" s="420"/>
      <c r="FV163" s="420"/>
      <c r="FW163" s="420"/>
      <c r="FX163" s="421"/>
      <c r="FY163" s="419"/>
      <c r="FZ163" s="420"/>
      <c r="GA163" s="420"/>
      <c r="GB163" s="420"/>
      <c r="GC163" s="420"/>
      <c r="GD163" s="420"/>
      <c r="GE163" s="420"/>
      <c r="GF163" s="421"/>
    </row>
    <row r="164" spans="1:188" ht="3.75" customHeight="1" x14ac:dyDescent="0.25">
      <c r="A164" s="2"/>
      <c r="H164" s="5"/>
      <c r="J164" s="3"/>
      <c r="K164" s="3"/>
      <c r="L164" s="3"/>
      <c r="O164" s="57"/>
      <c r="P164" s="3"/>
      <c r="Q164" s="3"/>
      <c r="R164" s="3"/>
      <c r="S164" s="3"/>
      <c r="T164" s="3"/>
      <c r="W164" s="57"/>
      <c r="X164" s="3"/>
      <c r="Y164" s="3"/>
      <c r="Z164" s="3"/>
      <c r="AA164" s="3"/>
      <c r="AB164" s="3"/>
      <c r="AE164" s="57"/>
      <c r="AF164" s="3"/>
      <c r="AG164" s="3"/>
      <c r="AH164" s="3"/>
      <c r="AI164" s="3"/>
      <c r="AJ164" s="3"/>
      <c r="AM164" s="57"/>
      <c r="AN164" s="3"/>
      <c r="AO164" s="3"/>
      <c r="AP164" s="3"/>
      <c r="AQ164" s="3"/>
      <c r="AR164" s="3"/>
      <c r="AU164" s="57"/>
      <c r="AV164" s="3"/>
      <c r="AW164" s="3"/>
      <c r="AX164" s="3"/>
      <c r="AY164" s="3"/>
      <c r="AZ164" s="3"/>
      <c r="BC164" s="57"/>
      <c r="BD164" s="3"/>
      <c r="BE164" s="3"/>
      <c r="BF164" s="3"/>
      <c r="BG164" s="3"/>
      <c r="BH164" s="3"/>
      <c r="BK164" s="57"/>
      <c r="BL164" s="3"/>
      <c r="BM164" s="3"/>
      <c r="BN164" s="3"/>
      <c r="BO164" s="3"/>
      <c r="BP164" s="3"/>
      <c r="BS164" s="57"/>
      <c r="BT164" s="3"/>
      <c r="BU164" s="3"/>
      <c r="BV164" s="3"/>
      <c r="BW164" s="3"/>
      <c r="BX164" s="3"/>
      <c r="CA164" s="57"/>
      <c r="CB164" s="3"/>
      <c r="CC164" s="3"/>
      <c r="CD164" s="3"/>
      <c r="CE164" s="3"/>
      <c r="CF164" s="3"/>
      <c r="CI164" s="57"/>
      <c r="CJ164" s="3"/>
      <c r="CK164" s="3"/>
      <c r="CL164" s="3"/>
      <c r="CM164" s="3"/>
      <c r="CN164" s="5"/>
      <c r="CO164" s="2"/>
      <c r="CQ164" s="57"/>
      <c r="CR164" s="3"/>
      <c r="CS164" s="3"/>
      <c r="CT164" s="3"/>
      <c r="CU164" s="3"/>
      <c r="CV164" s="5"/>
      <c r="CW164" s="2"/>
      <c r="CY164" s="57"/>
      <c r="CZ164" s="3"/>
      <c r="DA164" s="3"/>
      <c r="DB164" s="3"/>
      <c r="DC164" s="3"/>
      <c r="DD164" s="5"/>
      <c r="DE164" s="2"/>
      <c r="DG164" s="57"/>
      <c r="DH164" s="3"/>
      <c r="DI164" s="3"/>
      <c r="DJ164" s="3"/>
      <c r="DK164" s="3"/>
      <c r="DL164" s="5"/>
      <c r="DM164" s="2"/>
      <c r="DO164" s="57"/>
      <c r="DP164" s="3"/>
      <c r="DQ164" s="3"/>
      <c r="DR164" s="3"/>
      <c r="DS164" s="3"/>
      <c r="DT164" s="5"/>
      <c r="DU164" s="2"/>
      <c r="DW164" s="57"/>
      <c r="DX164" s="3"/>
      <c r="DY164" s="3"/>
      <c r="DZ164" s="3"/>
      <c r="EA164" s="3"/>
      <c r="EB164" s="5"/>
      <c r="EC164" s="2"/>
      <c r="EE164" s="57"/>
      <c r="EF164" s="3"/>
      <c r="EG164" s="3"/>
      <c r="EH164" s="3"/>
      <c r="EI164" s="3"/>
      <c r="EJ164" s="5"/>
      <c r="EK164" s="2"/>
      <c r="EM164" s="57"/>
      <c r="EN164" s="3"/>
      <c r="EO164" s="3"/>
      <c r="EP164" s="3"/>
      <c r="EQ164" s="3"/>
      <c r="ER164" s="5"/>
      <c r="ES164" s="2"/>
      <c r="EU164" s="57"/>
      <c r="EV164" s="3"/>
      <c r="EW164" s="3"/>
      <c r="EX164" s="3"/>
      <c r="EY164" s="3"/>
      <c r="EZ164" s="5"/>
      <c r="FA164" s="2"/>
      <c r="FC164" s="57"/>
      <c r="FD164" s="3"/>
      <c r="FE164" s="3"/>
      <c r="FF164" s="3"/>
      <c r="FG164" s="3"/>
      <c r="FH164" s="5"/>
      <c r="FI164" s="2"/>
      <c r="FK164" s="57"/>
      <c r="FL164" s="3"/>
      <c r="FM164" s="3"/>
      <c r="FN164" s="3"/>
      <c r="FO164" s="3"/>
      <c r="FP164" s="5"/>
      <c r="FQ164" s="2"/>
      <c r="FS164" s="57"/>
      <c r="FT164" s="3"/>
      <c r="FU164" s="3"/>
      <c r="FV164" s="3"/>
      <c r="FW164" s="3"/>
      <c r="FX164" s="5"/>
      <c r="FY164" s="2"/>
      <c r="GA164" s="57"/>
      <c r="GB164" s="3"/>
      <c r="GC164" s="3"/>
      <c r="GD164" s="3"/>
      <c r="GE164" s="3"/>
      <c r="GF164" s="5"/>
    </row>
    <row r="165" spans="1:188" ht="11.25" customHeight="1" x14ac:dyDescent="0.25">
      <c r="A165" s="6" t="s">
        <v>0</v>
      </c>
      <c r="H165" s="5"/>
      <c r="I165" s="119"/>
      <c r="J165" s="3"/>
      <c r="K165" s="3"/>
      <c r="L165" s="3"/>
      <c r="M165" s="119"/>
      <c r="O165" s="57"/>
      <c r="P165" s="3"/>
      <c r="Q165" s="3"/>
      <c r="R165" s="3"/>
      <c r="S165" s="3"/>
      <c r="T165" s="3"/>
      <c r="U165" s="119"/>
      <c r="W165" s="57"/>
      <c r="X165" s="3"/>
      <c r="Y165" s="3"/>
      <c r="Z165" s="3"/>
      <c r="AA165" s="3"/>
      <c r="AB165" s="3"/>
      <c r="AC165" s="119"/>
      <c r="AE165" s="57"/>
      <c r="AF165" s="3"/>
      <c r="AG165" s="3"/>
      <c r="AH165" s="3"/>
      <c r="AI165" s="3"/>
      <c r="AJ165" s="3"/>
      <c r="AK165" s="119"/>
      <c r="AM165" s="57"/>
      <c r="AN165" s="3"/>
      <c r="AO165" s="3"/>
      <c r="AP165" s="3"/>
      <c r="AQ165" s="3"/>
      <c r="AR165" s="3"/>
      <c r="AS165" s="119"/>
      <c r="AU165" s="57"/>
      <c r="AV165" s="3"/>
      <c r="AW165" s="3"/>
      <c r="AX165" s="3"/>
      <c r="AY165" s="3"/>
      <c r="AZ165" s="3"/>
      <c r="BA165" s="119"/>
      <c r="BC165" s="57"/>
      <c r="BD165" s="3"/>
      <c r="BE165" s="3"/>
      <c r="BF165" s="3"/>
      <c r="BG165" s="3"/>
      <c r="BH165" s="3"/>
      <c r="BI165" s="119"/>
      <c r="BK165" s="57"/>
      <c r="BL165" s="3"/>
      <c r="BM165" s="3"/>
      <c r="BN165" s="3"/>
      <c r="BO165" s="3"/>
      <c r="BP165" s="3"/>
      <c r="BQ165" s="119"/>
      <c r="BS165" s="57"/>
      <c r="BT165" s="3"/>
      <c r="BU165" s="3"/>
      <c r="BV165" s="3"/>
      <c r="BW165" s="3"/>
      <c r="BX165" s="3"/>
      <c r="BY165" s="119"/>
      <c r="CA165" s="57"/>
      <c r="CB165" s="3"/>
      <c r="CC165" s="3"/>
      <c r="CD165" s="3"/>
      <c r="CE165" s="3"/>
      <c r="CF165" s="3"/>
      <c r="CG165" s="119"/>
      <c r="CI165" s="57"/>
      <c r="CJ165" s="3"/>
      <c r="CK165" s="3"/>
      <c r="CL165" s="3"/>
      <c r="CM165" s="3"/>
      <c r="CN165" s="5"/>
      <c r="CO165" s="6"/>
      <c r="CQ165" s="57"/>
      <c r="CR165" s="3"/>
      <c r="CS165" s="3"/>
      <c r="CT165" s="3"/>
      <c r="CU165" s="3"/>
      <c r="CV165" s="5"/>
      <c r="CW165" s="6"/>
      <c r="CY165" s="57"/>
      <c r="CZ165" s="3"/>
      <c r="DA165" s="3"/>
      <c r="DB165" s="3"/>
      <c r="DC165" s="3"/>
      <c r="DD165" s="5"/>
      <c r="DE165" s="6"/>
      <c r="DG165" s="57"/>
      <c r="DH165" s="3"/>
      <c r="DI165" s="3"/>
      <c r="DJ165" s="3"/>
      <c r="DK165" s="3"/>
      <c r="DL165" s="5"/>
      <c r="DM165" s="6"/>
      <c r="DO165" s="57"/>
      <c r="DP165" s="3"/>
      <c r="DQ165" s="3"/>
      <c r="DR165" s="3"/>
      <c r="DS165" s="3"/>
      <c r="DT165" s="5"/>
      <c r="DU165" s="6"/>
      <c r="DW165" s="57"/>
      <c r="DX165" s="3"/>
      <c r="DY165" s="3"/>
      <c r="DZ165" s="3"/>
      <c r="EA165" s="3"/>
      <c r="EB165" s="5"/>
      <c r="EC165" s="6"/>
      <c r="EE165" s="57"/>
      <c r="EF165" s="3"/>
      <c r="EG165" s="3"/>
      <c r="EH165" s="3"/>
      <c r="EI165" s="3"/>
      <c r="EJ165" s="5"/>
      <c r="EK165" s="6"/>
      <c r="EM165" s="57"/>
      <c r="EN165" s="3"/>
      <c r="EO165" s="3"/>
      <c r="EP165" s="3"/>
      <c r="EQ165" s="3"/>
      <c r="ER165" s="5"/>
      <c r="ES165" s="6"/>
      <c r="EU165" s="57"/>
      <c r="EV165" s="3"/>
      <c r="EW165" s="3"/>
      <c r="EX165" s="3"/>
      <c r="EY165" s="3"/>
      <c r="EZ165" s="5"/>
      <c r="FA165" s="6"/>
      <c r="FC165" s="57"/>
      <c r="FD165" s="3"/>
      <c r="FE165" s="3"/>
      <c r="FF165" s="3"/>
      <c r="FG165" s="3"/>
      <c r="FH165" s="5"/>
      <c r="FI165" s="6"/>
      <c r="FK165" s="57"/>
      <c r="FL165" s="3"/>
      <c r="FM165" s="3"/>
      <c r="FN165" s="3"/>
      <c r="FO165" s="3"/>
      <c r="FP165" s="5"/>
      <c r="FQ165" s="6"/>
      <c r="FS165" s="57"/>
      <c r="FT165" s="3"/>
      <c r="FU165" s="3"/>
      <c r="FV165" s="3"/>
      <c r="FW165" s="3"/>
      <c r="FX165" s="5"/>
      <c r="FY165" s="6"/>
      <c r="GA165" s="57"/>
      <c r="GB165" s="3"/>
      <c r="GC165" s="3"/>
      <c r="GD165" s="3"/>
      <c r="GE165" s="3"/>
      <c r="GF165" s="5"/>
    </row>
    <row r="166" spans="1:188" ht="3.75" customHeight="1" x14ac:dyDescent="0.25">
      <c r="A166" s="2"/>
      <c r="H166" s="7"/>
      <c r="J166" s="3"/>
      <c r="K166" s="3"/>
      <c r="L166" s="240"/>
      <c r="O166" s="57"/>
      <c r="P166" s="3"/>
      <c r="Q166" s="3"/>
      <c r="R166" s="3"/>
      <c r="S166" s="3"/>
      <c r="T166" s="240"/>
      <c r="W166" s="57"/>
      <c r="X166" s="3"/>
      <c r="Y166" s="3"/>
      <c r="Z166" s="3"/>
      <c r="AA166" s="3"/>
      <c r="AB166" s="240"/>
      <c r="AE166" s="57"/>
      <c r="AF166" s="3"/>
      <c r="AG166" s="3"/>
      <c r="AH166" s="3"/>
      <c r="AI166" s="3"/>
      <c r="AJ166" s="240"/>
      <c r="AM166" s="57"/>
      <c r="AN166" s="3"/>
      <c r="AO166" s="3"/>
      <c r="AP166" s="3"/>
      <c r="AQ166" s="3"/>
      <c r="AR166" s="240"/>
      <c r="AU166" s="57"/>
      <c r="AV166" s="3"/>
      <c r="AW166" s="3"/>
      <c r="AX166" s="3"/>
      <c r="AY166" s="3"/>
      <c r="AZ166" s="240"/>
      <c r="BC166" s="57"/>
      <c r="BD166" s="3"/>
      <c r="BE166" s="3"/>
      <c r="BF166" s="3"/>
      <c r="BG166" s="3"/>
      <c r="BH166" s="240"/>
      <c r="BK166" s="57"/>
      <c r="BL166" s="3"/>
      <c r="BM166" s="3"/>
      <c r="BN166" s="3"/>
      <c r="BO166" s="3"/>
      <c r="BP166" s="240"/>
      <c r="BS166" s="57"/>
      <c r="BT166" s="3"/>
      <c r="BU166" s="3"/>
      <c r="BV166" s="3"/>
      <c r="BW166" s="3"/>
      <c r="BX166" s="240"/>
      <c r="CA166" s="57"/>
      <c r="CB166" s="3"/>
      <c r="CC166" s="3"/>
      <c r="CD166" s="3"/>
      <c r="CE166" s="3"/>
      <c r="CF166" s="240"/>
      <c r="CI166" s="57"/>
      <c r="CJ166" s="3"/>
      <c r="CK166" s="3"/>
      <c r="CL166" s="3"/>
      <c r="CM166" s="3"/>
      <c r="CN166" s="7"/>
      <c r="CO166" s="2"/>
      <c r="CQ166" s="57"/>
      <c r="CR166" s="3"/>
      <c r="CS166" s="3"/>
      <c r="CT166" s="3"/>
      <c r="CU166" s="3"/>
      <c r="CV166" s="7"/>
      <c r="CW166" s="2"/>
      <c r="CY166" s="57"/>
      <c r="CZ166" s="3"/>
      <c r="DA166" s="3"/>
      <c r="DB166" s="3"/>
      <c r="DC166" s="3"/>
      <c r="DD166" s="7"/>
      <c r="DE166" s="2"/>
      <c r="DG166" s="57"/>
      <c r="DH166" s="3"/>
      <c r="DI166" s="3"/>
      <c r="DJ166" s="3"/>
      <c r="DK166" s="3"/>
      <c r="DL166" s="7"/>
      <c r="DM166" s="2"/>
      <c r="DO166" s="57"/>
      <c r="DP166" s="3"/>
      <c r="DQ166" s="3"/>
      <c r="DR166" s="3"/>
      <c r="DS166" s="3"/>
      <c r="DT166" s="7"/>
      <c r="DU166" s="2"/>
      <c r="DW166" s="57"/>
      <c r="DX166" s="3"/>
      <c r="DY166" s="3"/>
      <c r="DZ166" s="3"/>
      <c r="EA166" s="3"/>
      <c r="EB166" s="7"/>
      <c r="EC166" s="2"/>
      <c r="EE166" s="57"/>
      <c r="EF166" s="3"/>
      <c r="EG166" s="3"/>
      <c r="EH166" s="3"/>
      <c r="EI166" s="3"/>
      <c r="EJ166" s="7"/>
      <c r="EK166" s="2"/>
      <c r="EM166" s="57"/>
      <c r="EN166" s="3"/>
      <c r="EO166" s="3"/>
      <c r="EP166" s="3"/>
      <c r="EQ166" s="3"/>
      <c r="ER166" s="7"/>
      <c r="ES166" s="2"/>
      <c r="EU166" s="57"/>
      <c r="EV166" s="3"/>
      <c r="EW166" s="3"/>
      <c r="EX166" s="3"/>
      <c r="EY166" s="3"/>
      <c r="EZ166" s="7"/>
      <c r="FA166" s="2"/>
      <c r="FC166" s="57"/>
      <c r="FD166" s="3"/>
      <c r="FE166" s="3"/>
      <c r="FF166" s="3"/>
      <c r="FG166" s="3"/>
      <c r="FH166" s="7"/>
      <c r="FI166" s="2"/>
      <c r="FK166" s="57"/>
      <c r="FL166" s="3"/>
      <c r="FM166" s="3"/>
      <c r="FN166" s="3"/>
      <c r="FO166" s="3"/>
      <c r="FP166" s="7"/>
      <c r="FQ166" s="2"/>
      <c r="FS166" s="57"/>
      <c r="FT166" s="3"/>
      <c r="FU166" s="3"/>
      <c r="FV166" s="3"/>
      <c r="FW166" s="3"/>
      <c r="FX166" s="7"/>
      <c r="FY166" s="2"/>
      <c r="GA166" s="57"/>
      <c r="GB166" s="3"/>
      <c r="GC166" s="3"/>
      <c r="GD166" s="3"/>
      <c r="GE166" s="3"/>
      <c r="GF166" s="7"/>
    </row>
    <row r="167" spans="1:188" ht="13.5" customHeight="1" x14ac:dyDescent="0.25">
      <c r="A167" s="2" t="s">
        <v>116</v>
      </c>
      <c r="C167" s="57" t="s">
        <v>4</v>
      </c>
      <c r="E167" s="3" t="str">
        <f>E7</f>
        <v>MES:</v>
      </c>
      <c r="F167" s="3" t="str">
        <f>F7</f>
        <v>MAYO</v>
      </c>
      <c r="G167" s="3" t="str">
        <f>G128</f>
        <v xml:space="preserve">                                VIGENCIA FISCAL:      2017</v>
      </c>
      <c r="H167" s="5"/>
      <c r="J167" s="3"/>
      <c r="K167" s="3"/>
      <c r="L167" s="3"/>
      <c r="O167" s="57"/>
      <c r="P167" s="3"/>
      <c r="Q167" s="3"/>
      <c r="R167" s="3"/>
      <c r="S167" s="3"/>
      <c r="T167" s="3"/>
      <c r="W167" s="57"/>
      <c r="X167" s="3"/>
      <c r="Y167" s="3"/>
      <c r="Z167" s="3"/>
      <c r="AA167" s="3"/>
      <c r="AB167" s="3"/>
      <c r="AE167" s="57"/>
      <c r="AF167" s="3"/>
      <c r="AG167" s="3"/>
      <c r="AH167" s="3"/>
      <c r="AI167" s="3"/>
      <c r="AJ167" s="3"/>
      <c r="AM167" s="57"/>
      <c r="AN167" s="3"/>
      <c r="AO167" s="3"/>
      <c r="AP167" s="3"/>
      <c r="AQ167" s="3"/>
      <c r="AR167" s="3"/>
      <c r="AU167" s="57"/>
      <c r="AV167" s="3"/>
      <c r="AW167" s="3"/>
      <c r="AX167" s="3"/>
      <c r="AY167" s="3"/>
      <c r="AZ167" s="3"/>
      <c r="BC167" s="57"/>
      <c r="BD167" s="3"/>
      <c r="BE167" s="3"/>
      <c r="BF167" s="3"/>
      <c r="BG167" s="3"/>
      <c r="BH167" s="3"/>
      <c r="BK167" s="57"/>
      <c r="BL167" s="3"/>
      <c r="BM167" s="3"/>
      <c r="BN167" s="3"/>
      <c r="BO167" s="3"/>
      <c r="BP167" s="3"/>
      <c r="BS167" s="57"/>
      <c r="BT167" s="3"/>
      <c r="BU167" s="3"/>
      <c r="BV167" s="3"/>
      <c r="BW167" s="3"/>
      <c r="BX167" s="3"/>
      <c r="CA167" s="57"/>
      <c r="CB167" s="3"/>
      <c r="CC167" s="3"/>
      <c r="CD167" s="3"/>
      <c r="CE167" s="3"/>
      <c r="CF167" s="3"/>
      <c r="CI167" s="57"/>
      <c r="CJ167" s="3"/>
      <c r="CK167" s="3"/>
      <c r="CL167" s="3"/>
      <c r="CM167" s="3"/>
      <c r="CN167" s="5"/>
      <c r="CO167" s="2"/>
      <c r="CQ167" s="57"/>
      <c r="CR167" s="3"/>
      <c r="CS167" s="3"/>
      <c r="CT167" s="3"/>
      <c r="CU167" s="3"/>
      <c r="CV167" s="5"/>
      <c r="CW167" s="2"/>
      <c r="CY167" s="57"/>
      <c r="CZ167" s="3"/>
      <c r="DA167" s="3"/>
      <c r="DB167" s="3"/>
      <c r="DC167" s="3"/>
      <c r="DD167" s="5"/>
      <c r="DE167" s="2"/>
      <c r="DG167" s="57"/>
      <c r="DH167" s="3"/>
      <c r="DI167" s="3"/>
      <c r="DJ167" s="3"/>
      <c r="DK167" s="3"/>
      <c r="DL167" s="5"/>
      <c r="DM167" s="2"/>
      <c r="DO167" s="57"/>
      <c r="DP167" s="3"/>
      <c r="DQ167" s="3"/>
      <c r="DR167" s="3"/>
      <c r="DS167" s="3"/>
      <c r="DT167" s="5"/>
      <c r="DU167" s="2"/>
      <c r="DW167" s="57"/>
      <c r="DX167" s="3"/>
      <c r="DY167" s="3"/>
      <c r="DZ167" s="3"/>
      <c r="EA167" s="3"/>
      <c r="EB167" s="5"/>
      <c r="EC167" s="2"/>
      <c r="EE167" s="57"/>
      <c r="EF167" s="3"/>
      <c r="EG167" s="3"/>
      <c r="EH167" s="3"/>
      <c r="EI167" s="3"/>
      <c r="EJ167" s="5"/>
      <c r="EK167" s="2"/>
      <c r="EM167" s="57"/>
      <c r="EN167" s="3"/>
      <c r="EO167" s="3"/>
      <c r="EP167" s="3"/>
      <c r="EQ167" s="3"/>
      <c r="ER167" s="5"/>
      <c r="ES167" s="2"/>
      <c r="EU167" s="57"/>
      <c r="EV167" s="3"/>
      <c r="EW167" s="3"/>
      <c r="EX167" s="3"/>
      <c r="EY167" s="3"/>
      <c r="EZ167" s="5"/>
      <c r="FA167" s="2"/>
      <c r="FC167" s="57"/>
      <c r="FD167" s="3"/>
      <c r="FE167" s="3"/>
      <c r="FF167" s="3"/>
      <c r="FG167" s="3"/>
      <c r="FH167" s="5"/>
      <c r="FI167" s="2"/>
      <c r="FK167" s="57"/>
      <c r="FL167" s="3"/>
      <c r="FM167" s="3"/>
      <c r="FN167" s="3"/>
      <c r="FO167" s="3"/>
      <c r="FP167" s="5"/>
      <c r="FQ167" s="2"/>
      <c r="FS167" s="57"/>
      <c r="FT167" s="3"/>
      <c r="FU167" s="3"/>
      <c r="FV167" s="3"/>
      <c r="FW167" s="3"/>
      <c r="FX167" s="5"/>
      <c r="FY167" s="2"/>
      <c r="GA167" s="57"/>
      <c r="GB167" s="3"/>
      <c r="GC167" s="3"/>
      <c r="GD167" s="3"/>
      <c r="GE167" s="3"/>
      <c r="GF167" s="5"/>
    </row>
    <row r="168" spans="1:188" ht="11.25" customHeight="1" thickBot="1" x14ac:dyDescent="0.3">
      <c r="A168" s="2"/>
      <c r="H168" s="5"/>
      <c r="J168" s="3"/>
      <c r="K168" s="3"/>
      <c r="L168" s="3"/>
      <c r="O168" s="57"/>
      <c r="P168" s="3"/>
      <c r="Q168" s="3"/>
      <c r="R168" s="3"/>
      <c r="S168" s="3"/>
      <c r="T168" s="3"/>
      <c r="W168" s="57"/>
      <c r="X168" s="3"/>
      <c r="Y168" s="3"/>
      <c r="Z168" s="3"/>
      <c r="AA168" s="3"/>
      <c r="AB168" s="3"/>
      <c r="AE168" s="57"/>
      <c r="AF168" s="3"/>
      <c r="AG168" s="3"/>
      <c r="AH168" s="3"/>
      <c r="AI168" s="3"/>
      <c r="AJ168" s="3"/>
      <c r="AM168" s="57"/>
      <c r="AN168" s="3"/>
      <c r="AO168" s="3"/>
      <c r="AP168" s="3"/>
      <c r="AQ168" s="3"/>
      <c r="AR168" s="3"/>
      <c r="AU168" s="57"/>
      <c r="AV168" s="3"/>
      <c r="AW168" s="3"/>
      <c r="AX168" s="3"/>
      <c r="AY168" s="3"/>
      <c r="AZ168" s="3"/>
      <c r="BC168" s="57"/>
      <c r="BD168" s="3"/>
      <c r="BE168" s="3"/>
      <c r="BF168" s="3"/>
      <c r="BG168" s="3"/>
      <c r="BH168" s="3"/>
      <c r="BK168" s="57"/>
      <c r="BL168" s="3"/>
      <c r="BM168" s="3"/>
      <c r="BN168" s="3"/>
      <c r="BO168" s="3"/>
      <c r="BP168" s="3"/>
      <c r="BS168" s="57"/>
      <c r="BT168" s="3"/>
      <c r="BU168" s="3"/>
      <c r="BV168" s="3"/>
      <c r="BW168" s="3"/>
      <c r="BX168" s="3"/>
      <c r="CA168" s="57"/>
      <c r="CB168" s="3"/>
      <c r="CC168" s="3"/>
      <c r="CD168" s="3"/>
      <c r="CE168" s="3"/>
      <c r="CF168" s="3"/>
      <c r="CI168" s="57"/>
      <c r="CJ168" s="3"/>
      <c r="CK168" s="3"/>
      <c r="CL168" s="3"/>
      <c r="CM168" s="3"/>
      <c r="CN168" s="5"/>
      <c r="CO168" s="2"/>
      <c r="CQ168" s="57"/>
      <c r="CR168" s="3"/>
      <c r="CS168" s="3"/>
      <c r="CT168" s="3"/>
      <c r="CU168" s="3"/>
      <c r="CV168" s="5"/>
      <c r="CW168" s="2"/>
      <c r="CY168" s="57"/>
      <c r="CZ168" s="3"/>
      <c r="DA168" s="3"/>
      <c r="DB168" s="3"/>
      <c r="DC168" s="3"/>
      <c r="DD168" s="5"/>
      <c r="DE168" s="2"/>
      <c r="DG168" s="57"/>
      <c r="DH168" s="3"/>
      <c r="DI168" s="3"/>
      <c r="DJ168" s="3"/>
      <c r="DK168" s="3"/>
      <c r="DL168" s="5"/>
      <c r="DM168" s="2"/>
      <c r="DO168" s="57"/>
      <c r="DP168" s="3"/>
      <c r="DQ168" s="3"/>
      <c r="DR168" s="3"/>
      <c r="DS168" s="3"/>
      <c r="DT168" s="5"/>
      <c r="DU168" s="2"/>
      <c r="DW168" s="57"/>
      <c r="DX168" s="3"/>
      <c r="DY168" s="3"/>
      <c r="DZ168" s="3"/>
      <c r="EA168" s="3"/>
      <c r="EB168" s="5"/>
      <c r="EC168" s="2"/>
      <c r="EE168" s="57"/>
      <c r="EF168" s="3"/>
      <c r="EG168" s="3"/>
      <c r="EH168" s="3"/>
      <c r="EI168" s="3"/>
      <c r="EJ168" s="5"/>
      <c r="EK168" s="2"/>
      <c r="EM168" s="57"/>
      <c r="EN168" s="3"/>
      <c r="EO168" s="3"/>
      <c r="EP168" s="3"/>
      <c r="EQ168" s="3"/>
      <c r="ER168" s="5"/>
      <c r="ES168" s="2"/>
      <c r="EU168" s="57"/>
      <c r="EV168" s="3"/>
      <c r="EW168" s="3"/>
      <c r="EX168" s="3"/>
      <c r="EY168" s="3"/>
      <c r="EZ168" s="5"/>
      <c r="FA168" s="2"/>
      <c r="FC168" s="57"/>
      <c r="FD168" s="3"/>
      <c r="FE168" s="3"/>
      <c r="FF168" s="3"/>
      <c r="FG168" s="3"/>
      <c r="FH168" s="5"/>
      <c r="FI168" s="2"/>
      <c r="FK168" s="57"/>
      <c r="FL168" s="3"/>
      <c r="FM168" s="3"/>
      <c r="FN168" s="3"/>
      <c r="FO168" s="3"/>
      <c r="FP168" s="5"/>
      <c r="FQ168" s="2"/>
      <c r="FS168" s="57"/>
      <c r="FT168" s="3"/>
      <c r="FU168" s="3"/>
      <c r="FV168" s="3"/>
      <c r="FW168" s="3"/>
      <c r="FX168" s="5"/>
      <c r="FY168" s="2"/>
      <c r="GA168" s="57"/>
      <c r="GB168" s="3"/>
      <c r="GC168" s="3"/>
      <c r="GD168" s="3"/>
      <c r="GE168" s="3"/>
      <c r="GF168" s="5"/>
    </row>
    <row r="169" spans="1:188" ht="27" customHeight="1" thickBot="1" x14ac:dyDescent="0.3">
      <c r="A169" s="10" t="s">
        <v>119</v>
      </c>
      <c r="B169" s="43"/>
      <c r="C169" s="44" t="s">
        <v>120</v>
      </c>
      <c r="D169" s="45" t="s">
        <v>121</v>
      </c>
      <c r="E169" s="45" t="s">
        <v>122</v>
      </c>
      <c r="F169" s="45" t="s">
        <v>123</v>
      </c>
      <c r="G169" s="45" t="s">
        <v>124</v>
      </c>
      <c r="H169" s="47" t="s">
        <v>125</v>
      </c>
    </row>
    <row r="170" spans="1:188" ht="81.75" customHeight="1" x14ac:dyDescent="0.25">
      <c r="A170" s="21">
        <v>240106009</v>
      </c>
      <c r="B170" s="22">
        <v>13</v>
      </c>
      <c r="C170" s="78" t="s">
        <v>182</v>
      </c>
      <c r="D170" s="120">
        <v>40000000000</v>
      </c>
      <c r="E170" s="122">
        <v>40000000000</v>
      </c>
      <c r="F170" s="120">
        <v>40000000000</v>
      </c>
      <c r="G170" s="120">
        <v>40000000000</v>
      </c>
      <c r="H170" s="121">
        <v>0</v>
      </c>
    </row>
    <row r="171" spans="1:188" ht="93.75" customHeight="1" x14ac:dyDescent="0.25">
      <c r="A171" s="26">
        <v>240106009</v>
      </c>
      <c r="B171" s="27">
        <v>11</v>
      </c>
      <c r="C171" s="30" t="s">
        <v>182</v>
      </c>
      <c r="D171" s="122">
        <v>5741762205</v>
      </c>
      <c r="E171" s="122">
        <v>234268481</v>
      </c>
      <c r="F171" s="122">
        <v>234268481</v>
      </c>
      <c r="G171" s="122">
        <v>234268481</v>
      </c>
      <c r="H171" s="123">
        <v>0</v>
      </c>
    </row>
    <row r="172" spans="1:188" ht="45" customHeight="1" x14ac:dyDescent="0.25">
      <c r="A172" s="26">
        <v>2401060010</v>
      </c>
      <c r="B172" s="27">
        <v>10</v>
      </c>
      <c r="C172" s="30" t="s">
        <v>183</v>
      </c>
      <c r="D172" s="122">
        <v>23681967660</v>
      </c>
      <c r="E172" s="122">
        <v>23681967660</v>
      </c>
      <c r="F172" s="122">
        <v>23681967660</v>
      </c>
      <c r="G172" s="122">
        <v>44611656</v>
      </c>
      <c r="H172" s="123">
        <v>22305828</v>
      </c>
    </row>
    <row r="173" spans="1:188" ht="50.25" customHeight="1" x14ac:dyDescent="0.25">
      <c r="A173" s="26">
        <v>2401060010</v>
      </c>
      <c r="B173" s="27">
        <v>13</v>
      </c>
      <c r="C173" s="30" t="s">
        <v>183</v>
      </c>
      <c r="D173" s="122">
        <v>20000000000</v>
      </c>
      <c r="E173" s="122">
        <v>20000000000</v>
      </c>
      <c r="F173" s="122">
        <v>20000000000</v>
      </c>
      <c r="G173" s="122">
        <v>0</v>
      </c>
      <c r="H173" s="123">
        <v>0</v>
      </c>
    </row>
    <row r="174" spans="1:188" ht="48" customHeight="1" x14ac:dyDescent="0.25">
      <c r="A174" s="26">
        <v>2401060010</v>
      </c>
      <c r="B174" s="27">
        <v>11</v>
      </c>
      <c r="C174" s="30" t="s">
        <v>183</v>
      </c>
      <c r="D174" s="122">
        <v>1172988983</v>
      </c>
      <c r="E174" s="122">
        <v>1172988983</v>
      </c>
      <c r="F174" s="122">
        <v>1172988983</v>
      </c>
      <c r="G174" s="122">
        <v>0</v>
      </c>
      <c r="H174" s="123">
        <v>0</v>
      </c>
    </row>
    <row r="175" spans="1:188" ht="79.5" customHeight="1" x14ac:dyDescent="0.25">
      <c r="A175" s="26">
        <v>2401060011</v>
      </c>
      <c r="B175" s="27">
        <v>10</v>
      </c>
      <c r="C175" s="30" t="s">
        <v>184</v>
      </c>
      <c r="D175" s="122">
        <v>6474653378</v>
      </c>
      <c r="E175" s="122">
        <v>6474653378</v>
      </c>
      <c r="F175" s="122">
        <v>6474653378</v>
      </c>
      <c r="G175" s="122">
        <v>6474653378</v>
      </c>
      <c r="H175" s="123">
        <v>0</v>
      </c>
    </row>
    <row r="176" spans="1:188" ht="33.75" customHeight="1" x14ac:dyDescent="0.25">
      <c r="A176" s="26">
        <v>2401060012</v>
      </c>
      <c r="B176" s="27">
        <v>11</v>
      </c>
      <c r="C176" s="30" t="s">
        <v>83</v>
      </c>
      <c r="D176" s="122">
        <f>397814102722+94582265090</f>
        <v>492396367812</v>
      </c>
      <c r="E176" s="122">
        <f>37814102722+325000000000+94582265090</f>
        <v>457396367812</v>
      </c>
      <c r="F176" s="122">
        <f>37814102722+94582265090</f>
        <v>132396367812</v>
      </c>
      <c r="G176" s="122">
        <v>0</v>
      </c>
      <c r="H176" s="123">
        <v>0</v>
      </c>
    </row>
    <row r="177" spans="1:8" ht="47.25" customHeight="1" x14ac:dyDescent="0.25">
      <c r="A177" s="26">
        <v>2401060031</v>
      </c>
      <c r="B177" s="27">
        <v>10</v>
      </c>
      <c r="C177" s="30" t="s">
        <v>185</v>
      </c>
      <c r="D177" s="122">
        <v>11348399141</v>
      </c>
      <c r="E177" s="122">
        <v>0</v>
      </c>
      <c r="F177" s="122">
        <v>0</v>
      </c>
      <c r="G177" s="122">
        <v>0</v>
      </c>
      <c r="H177" s="123">
        <v>0</v>
      </c>
    </row>
    <row r="178" spans="1:8" ht="45.75" customHeight="1" x14ac:dyDescent="0.25">
      <c r="A178" s="26">
        <v>240160031</v>
      </c>
      <c r="B178" s="27">
        <v>20</v>
      </c>
      <c r="C178" s="30" t="s">
        <v>185</v>
      </c>
      <c r="D178" s="122">
        <v>50000000000</v>
      </c>
      <c r="E178" s="122">
        <v>11711640000</v>
      </c>
      <c r="F178" s="122">
        <v>0</v>
      </c>
      <c r="G178" s="122">
        <v>0</v>
      </c>
      <c r="H178" s="123">
        <v>0</v>
      </c>
    </row>
    <row r="179" spans="1:8" ht="13.5" customHeight="1" x14ac:dyDescent="0.25">
      <c r="A179" s="26">
        <v>2404</v>
      </c>
      <c r="B179" s="27"/>
      <c r="C179" s="30" t="s">
        <v>186</v>
      </c>
      <c r="D179" s="122">
        <f>+D180</f>
        <v>123854526966</v>
      </c>
      <c r="E179" s="122">
        <f>+E180</f>
        <v>104016418239</v>
      </c>
      <c r="F179" s="122">
        <f>+F180</f>
        <v>32604880752</v>
      </c>
      <c r="G179" s="122">
        <f>+G180</f>
        <v>16100447423</v>
      </c>
      <c r="H179" s="123">
        <f>+H180</f>
        <v>16100447423</v>
      </c>
    </row>
    <row r="180" spans="1:8" ht="13.5" customHeight="1" x14ac:dyDescent="0.25">
      <c r="A180" s="26">
        <v>24040600</v>
      </c>
      <c r="B180" s="27"/>
      <c r="C180" s="30" t="s">
        <v>78</v>
      </c>
      <c r="D180" s="122">
        <f>SUM(D181:D183)</f>
        <v>123854526966</v>
      </c>
      <c r="E180" s="122">
        <f>SUM(E181:E183)</f>
        <v>104016418239</v>
      </c>
      <c r="F180" s="122">
        <f>SUM(F181:F183)</f>
        <v>32604880752</v>
      </c>
      <c r="G180" s="122">
        <f>SUM(G181:G183)</f>
        <v>16100447423</v>
      </c>
      <c r="H180" s="123">
        <f>SUM(H181:H183)</f>
        <v>16100447423</v>
      </c>
    </row>
    <row r="181" spans="1:8" ht="43.5" customHeight="1" x14ac:dyDescent="0.25">
      <c r="A181" s="26">
        <v>240406001</v>
      </c>
      <c r="B181" s="27">
        <v>10</v>
      </c>
      <c r="C181" s="30" t="s">
        <v>89</v>
      </c>
      <c r="D181" s="122">
        <v>25752084287</v>
      </c>
      <c r="E181" s="122">
        <v>25256687215</v>
      </c>
      <c r="F181" s="122">
        <v>1211663863</v>
      </c>
      <c r="G181" s="122">
        <v>397915851</v>
      </c>
      <c r="H181" s="123">
        <v>397915851</v>
      </c>
    </row>
    <row r="182" spans="1:8" ht="45" customHeight="1" x14ac:dyDescent="0.25">
      <c r="A182" s="26">
        <v>240406001</v>
      </c>
      <c r="B182" s="27">
        <v>13</v>
      </c>
      <c r="C182" s="30" t="s">
        <v>89</v>
      </c>
      <c r="D182" s="122">
        <v>30000000000</v>
      </c>
      <c r="E182" s="122">
        <v>19549065863</v>
      </c>
      <c r="F182" s="122">
        <v>0</v>
      </c>
      <c r="G182" s="124">
        <v>0</v>
      </c>
      <c r="H182" s="125">
        <v>0</v>
      </c>
    </row>
    <row r="183" spans="1:8" ht="45" customHeight="1" x14ac:dyDescent="0.25">
      <c r="A183" s="26">
        <v>240406001</v>
      </c>
      <c r="B183" s="27">
        <v>20</v>
      </c>
      <c r="C183" s="30" t="s">
        <v>89</v>
      </c>
      <c r="D183" s="122">
        <v>68102442679</v>
      </c>
      <c r="E183" s="122">
        <v>59210665161</v>
      </c>
      <c r="F183" s="122">
        <v>31393216889</v>
      </c>
      <c r="G183" s="124">
        <v>15702531572</v>
      </c>
      <c r="H183" s="125">
        <v>15702531572</v>
      </c>
    </row>
    <row r="184" spans="1:8" ht="15.75" x14ac:dyDescent="0.25">
      <c r="A184" s="26">
        <v>2405</v>
      </c>
      <c r="B184" s="27"/>
      <c r="C184" s="30" t="s">
        <v>187</v>
      </c>
      <c r="D184" s="122">
        <f>+D185</f>
        <v>3500000000</v>
      </c>
      <c r="E184" s="122">
        <f>+E185</f>
        <v>2932224759</v>
      </c>
      <c r="F184" s="122">
        <f>+F185</f>
        <v>1787671045</v>
      </c>
      <c r="G184" s="122">
        <f>+G185</f>
        <v>627810280</v>
      </c>
      <c r="H184" s="123">
        <f>+H185</f>
        <v>627810280</v>
      </c>
    </row>
    <row r="185" spans="1:8" ht="16.5" customHeight="1" thickBot="1" x14ac:dyDescent="0.3">
      <c r="A185" s="32">
        <v>24050600</v>
      </c>
      <c r="B185" s="33"/>
      <c r="C185" s="73" t="s">
        <v>78</v>
      </c>
      <c r="D185" s="127">
        <f>+D196</f>
        <v>3500000000</v>
      </c>
      <c r="E185" s="127">
        <f>+E196</f>
        <v>2932224759</v>
      </c>
      <c r="F185" s="127">
        <f>+F196</f>
        <v>1787671045</v>
      </c>
      <c r="G185" s="127">
        <f>+G196</f>
        <v>627810280</v>
      </c>
      <c r="H185" s="128">
        <f>+H196</f>
        <v>627810280</v>
      </c>
    </row>
    <row r="186" spans="1:8" ht="6" customHeight="1" thickBot="1" x14ac:dyDescent="0.3">
      <c r="A186" s="149"/>
      <c r="B186" s="149"/>
      <c r="C186" s="150"/>
      <c r="D186" s="151"/>
      <c r="E186" s="151"/>
      <c r="F186" s="151"/>
      <c r="G186" s="151"/>
      <c r="H186" s="151"/>
    </row>
    <row r="187" spans="1:8" x14ac:dyDescent="0.25">
      <c r="A187" s="416" t="s">
        <v>1</v>
      </c>
      <c r="B187" s="417"/>
      <c r="C187" s="417"/>
      <c r="D187" s="417"/>
      <c r="E187" s="417"/>
      <c r="F187" s="417"/>
      <c r="G187" s="417"/>
      <c r="H187" s="418"/>
    </row>
    <row r="188" spans="1:8" ht="12" customHeight="1" x14ac:dyDescent="0.25">
      <c r="A188" s="419" t="s">
        <v>115</v>
      </c>
      <c r="B188" s="420"/>
      <c r="C188" s="420"/>
      <c r="D188" s="420"/>
      <c r="E188" s="420"/>
      <c r="F188" s="420"/>
      <c r="G188" s="420"/>
      <c r="H188" s="421"/>
    </row>
    <row r="189" spans="1:8" ht="1.5" hidden="1" customHeight="1" x14ac:dyDescent="0.25">
      <c r="A189" s="2"/>
      <c r="H189" s="5"/>
    </row>
    <row r="190" spans="1:8" ht="12" customHeight="1" x14ac:dyDescent="0.25">
      <c r="A190" s="6" t="s">
        <v>0</v>
      </c>
      <c r="H190" s="5"/>
    </row>
    <row r="191" spans="1:8" ht="2.25" hidden="1" customHeight="1" x14ac:dyDescent="0.25">
      <c r="A191" s="2"/>
      <c r="H191" s="7"/>
    </row>
    <row r="192" spans="1:8" ht="15.75" customHeight="1" thickBot="1" x14ac:dyDescent="0.3">
      <c r="A192" s="2" t="s">
        <v>116</v>
      </c>
      <c r="C192" s="57" t="s">
        <v>4</v>
      </c>
      <c r="E192" s="3" t="str">
        <f>E128</f>
        <v>MES:</v>
      </c>
      <c r="F192" s="3" t="str">
        <f>F7</f>
        <v>MAYO</v>
      </c>
      <c r="G192" s="3" t="str">
        <f>G167</f>
        <v xml:space="preserve">                                VIGENCIA FISCAL:      2017</v>
      </c>
      <c r="H192" s="5"/>
    </row>
    <row r="193" spans="1:8" ht="3" hidden="1" customHeight="1" x14ac:dyDescent="0.25">
      <c r="A193" s="2"/>
      <c r="H193" s="5"/>
    </row>
    <row r="194" spans="1:8" ht="15" customHeight="1" thickBot="1" x14ac:dyDescent="0.3">
      <c r="A194" s="132"/>
      <c r="B194" s="133"/>
      <c r="C194" s="134"/>
      <c r="D194" s="135"/>
      <c r="E194" s="135"/>
      <c r="F194" s="135"/>
      <c r="G194" s="135"/>
      <c r="H194" s="136"/>
    </row>
    <row r="195" spans="1:8" ht="27.75" customHeight="1" thickBot="1" x14ac:dyDescent="0.3">
      <c r="A195" s="10" t="s">
        <v>119</v>
      </c>
      <c r="B195" s="43"/>
      <c r="C195" s="44" t="s">
        <v>120</v>
      </c>
      <c r="D195" s="45" t="s">
        <v>121</v>
      </c>
      <c r="E195" s="45" t="s">
        <v>122</v>
      </c>
      <c r="F195" s="45" t="s">
        <v>123</v>
      </c>
      <c r="G195" s="45" t="s">
        <v>124</v>
      </c>
      <c r="H195" s="47" t="s">
        <v>125</v>
      </c>
    </row>
    <row r="196" spans="1:8" ht="37.5" customHeight="1" x14ac:dyDescent="0.25">
      <c r="A196" s="26">
        <v>240506001</v>
      </c>
      <c r="B196" s="27">
        <v>20</v>
      </c>
      <c r="C196" s="78" t="s">
        <v>91</v>
      </c>
      <c r="D196" s="122">
        <v>3500000000</v>
      </c>
      <c r="E196" s="122">
        <v>2932224759</v>
      </c>
      <c r="F196" s="122">
        <v>1787671045</v>
      </c>
      <c r="G196" s="122">
        <v>627810280</v>
      </c>
      <c r="H196" s="123">
        <v>627810280</v>
      </c>
    </row>
    <row r="197" spans="1:8" ht="29.25" customHeight="1" x14ac:dyDescent="0.25">
      <c r="A197" s="26">
        <v>2499</v>
      </c>
      <c r="B197" s="27"/>
      <c r="C197" s="30" t="s">
        <v>188</v>
      </c>
      <c r="D197" s="122">
        <f>+D198</f>
        <v>52743745324</v>
      </c>
      <c r="E197" s="122">
        <f>+E198</f>
        <v>37934409282.57</v>
      </c>
      <c r="F197" s="122">
        <f>+F198</f>
        <v>32899718675.57</v>
      </c>
      <c r="G197" s="122">
        <f>+G198</f>
        <v>7280375364.5699997</v>
      </c>
      <c r="H197" s="123">
        <f>+H198</f>
        <v>7280375364.5699997</v>
      </c>
    </row>
    <row r="198" spans="1:8" ht="16.5" customHeight="1" x14ac:dyDescent="0.25">
      <c r="A198" s="26">
        <v>24990600</v>
      </c>
      <c r="B198" s="27"/>
      <c r="C198" s="30" t="s">
        <v>78</v>
      </c>
      <c r="D198" s="122">
        <f>SUM(D199:D205)</f>
        <v>52743745324</v>
      </c>
      <c r="E198" s="122">
        <f>SUM(E199:E205)</f>
        <v>37934409282.57</v>
      </c>
      <c r="F198" s="122">
        <f>SUM(F199:F205)</f>
        <v>32899718675.57</v>
      </c>
      <c r="G198" s="122">
        <f>SUM(G199:G205)</f>
        <v>7280375364.5699997</v>
      </c>
      <c r="H198" s="123">
        <f>SUM(H199:H205)</f>
        <v>7280375364.5699997</v>
      </c>
    </row>
    <row r="199" spans="1:8" ht="45" customHeight="1" x14ac:dyDescent="0.25">
      <c r="A199" s="26">
        <v>249906001</v>
      </c>
      <c r="B199" s="27">
        <v>10</v>
      </c>
      <c r="C199" s="30" t="s">
        <v>95</v>
      </c>
      <c r="D199" s="122">
        <v>3796516572</v>
      </c>
      <c r="E199" s="122">
        <v>1154000000</v>
      </c>
      <c r="F199" s="122">
        <v>254000000</v>
      </c>
      <c r="G199" s="122">
        <v>4400000</v>
      </c>
      <c r="H199" s="123">
        <v>4400000</v>
      </c>
    </row>
    <row r="200" spans="1:8" ht="45" customHeight="1" x14ac:dyDescent="0.25">
      <c r="A200" s="26">
        <v>249906001</v>
      </c>
      <c r="B200" s="27">
        <v>13</v>
      </c>
      <c r="C200" s="30" t="s">
        <v>95</v>
      </c>
      <c r="D200" s="122">
        <v>5000000000</v>
      </c>
      <c r="E200" s="122">
        <v>0</v>
      </c>
      <c r="F200" s="122">
        <v>0</v>
      </c>
      <c r="G200" s="122">
        <v>0</v>
      </c>
      <c r="H200" s="123">
        <v>0</v>
      </c>
    </row>
    <row r="201" spans="1:8" ht="43.5" customHeight="1" x14ac:dyDescent="0.25">
      <c r="A201" s="26">
        <v>249906001</v>
      </c>
      <c r="B201" s="27">
        <v>20</v>
      </c>
      <c r="C201" s="30" t="s">
        <v>95</v>
      </c>
      <c r="D201" s="122">
        <v>15789524800</v>
      </c>
      <c r="E201" s="122">
        <v>15447007110</v>
      </c>
      <c r="F201" s="122">
        <v>13487301243</v>
      </c>
      <c r="G201" s="122">
        <v>1035721565</v>
      </c>
      <c r="H201" s="123">
        <v>1035721565</v>
      </c>
    </row>
    <row r="202" spans="1:8" ht="57" customHeight="1" x14ac:dyDescent="0.25">
      <c r="A202" s="26">
        <v>249906002</v>
      </c>
      <c r="B202" s="27">
        <v>20</v>
      </c>
      <c r="C202" s="30" t="s">
        <v>189</v>
      </c>
      <c r="D202" s="122">
        <v>58000000</v>
      </c>
      <c r="E202" s="122">
        <v>21250000</v>
      </c>
      <c r="F202" s="122">
        <v>21250000</v>
      </c>
      <c r="G202" s="122">
        <v>2125000</v>
      </c>
      <c r="H202" s="123">
        <v>2125000</v>
      </c>
    </row>
    <row r="203" spans="1:8" ht="59.25" customHeight="1" x14ac:dyDescent="0.25">
      <c r="A203" s="26">
        <v>249906002</v>
      </c>
      <c r="B203" s="27">
        <v>21</v>
      </c>
      <c r="C203" s="30" t="s">
        <v>189</v>
      </c>
      <c r="D203" s="122">
        <v>192000000</v>
      </c>
      <c r="E203" s="122">
        <v>70000000</v>
      </c>
      <c r="F203" s="122">
        <v>0</v>
      </c>
      <c r="G203" s="122">
        <v>0</v>
      </c>
      <c r="H203" s="123">
        <v>0</v>
      </c>
    </row>
    <row r="204" spans="1:8" ht="76.5" customHeight="1" x14ac:dyDescent="0.25">
      <c r="A204" s="26">
        <v>249906003</v>
      </c>
      <c r="B204" s="27">
        <v>20</v>
      </c>
      <c r="C204" s="30" t="s">
        <v>93</v>
      </c>
      <c r="D204" s="122">
        <v>4000000000</v>
      </c>
      <c r="E204" s="122">
        <v>2500260377.5700002</v>
      </c>
      <c r="F204" s="122">
        <v>1324680468.5699999</v>
      </c>
      <c r="G204" s="122">
        <v>708575242.57000005</v>
      </c>
      <c r="H204" s="123">
        <v>708575242.57000005</v>
      </c>
    </row>
    <row r="205" spans="1:8" ht="60.75" customHeight="1" thickBot="1" x14ac:dyDescent="0.3">
      <c r="A205" s="26">
        <v>249906004</v>
      </c>
      <c r="B205" s="27">
        <v>20</v>
      </c>
      <c r="C205" s="30" t="s">
        <v>190</v>
      </c>
      <c r="D205" s="122">
        <v>23907703952</v>
      </c>
      <c r="E205" s="122">
        <v>18741891795</v>
      </c>
      <c r="F205" s="122">
        <v>17812486964</v>
      </c>
      <c r="G205" s="122">
        <v>5529553557</v>
      </c>
      <c r="H205" s="123">
        <v>5529553557</v>
      </c>
    </row>
    <row r="206" spans="1:8" ht="15" customHeight="1" thickBot="1" x14ac:dyDescent="0.3">
      <c r="A206" s="422" t="s">
        <v>191</v>
      </c>
      <c r="B206" s="423"/>
      <c r="C206" s="424"/>
      <c r="D206" s="152">
        <f>+D143+D139+D11</f>
        <v>2639412084869</v>
      </c>
      <c r="E206" s="152">
        <f>+E143+E139+E11</f>
        <v>1985628382644.01</v>
      </c>
      <c r="F206" s="152">
        <f>+F143+F139+F11</f>
        <v>1501949197826.51</v>
      </c>
      <c r="G206" s="152">
        <f>+G143+G139+G11</f>
        <v>792188331091.18005</v>
      </c>
      <c r="H206" s="89">
        <f>+H143+H139+H11</f>
        <v>407396148035.17999</v>
      </c>
    </row>
    <row r="207" spans="1:8" ht="16.5" customHeight="1" x14ac:dyDescent="0.25">
      <c r="A207" s="153"/>
      <c r="B207" s="113"/>
      <c r="C207" s="114"/>
      <c r="D207" s="115"/>
      <c r="E207" s="115"/>
      <c r="F207" s="154"/>
      <c r="G207" s="154"/>
      <c r="H207" s="116"/>
    </row>
    <row r="208" spans="1:8" ht="16.5" customHeight="1" x14ac:dyDescent="0.25">
      <c r="A208" s="2"/>
      <c r="F208" s="151"/>
      <c r="G208" s="151"/>
      <c r="H208" s="5"/>
    </row>
    <row r="209" spans="1:8" ht="7.5" customHeight="1" x14ac:dyDescent="0.25">
      <c r="A209" s="2"/>
      <c r="F209" s="151"/>
      <c r="G209" s="151"/>
      <c r="H209" s="5"/>
    </row>
    <row r="210" spans="1:8" ht="16.5" hidden="1" customHeight="1" x14ac:dyDescent="0.25">
      <c r="A210" s="2"/>
      <c r="F210" s="151"/>
      <c r="G210" s="151"/>
      <c r="H210" s="5"/>
    </row>
    <row r="211" spans="1:8" ht="16.5" hidden="1" customHeight="1" x14ac:dyDescent="0.25">
      <c r="A211" s="2"/>
      <c r="F211" s="151"/>
      <c r="G211" s="151"/>
      <c r="H211" s="5"/>
    </row>
    <row r="212" spans="1:8" ht="16.5" customHeight="1" x14ac:dyDescent="0.25">
      <c r="A212" s="2"/>
      <c r="F212" s="151"/>
      <c r="G212" s="151"/>
      <c r="H212" s="5"/>
    </row>
    <row r="213" spans="1:8" ht="5.25" customHeight="1" x14ac:dyDescent="0.25">
      <c r="A213" s="2"/>
      <c r="C213" s="57" t="s">
        <v>192</v>
      </c>
      <c r="D213" s="155"/>
      <c r="E213" s="1"/>
      <c r="F213" s="151" t="s">
        <v>193</v>
      </c>
      <c r="G213" s="151"/>
      <c r="H213" s="5"/>
    </row>
    <row r="214" spans="1:8" x14ac:dyDescent="0.25">
      <c r="A214" s="6"/>
      <c r="C214" s="156" t="s">
        <v>194</v>
      </c>
      <c r="D214" s="1"/>
      <c r="E214" s="155"/>
      <c r="F214" s="102" t="s">
        <v>195</v>
      </c>
      <c r="H214" s="5"/>
    </row>
    <row r="215" spans="1:8" x14ac:dyDescent="0.25">
      <c r="A215" s="6"/>
      <c r="C215" s="156" t="s">
        <v>196</v>
      </c>
      <c r="D215" s="155"/>
      <c r="E215" s="1"/>
      <c r="F215" s="102" t="s">
        <v>197</v>
      </c>
      <c r="H215" s="157"/>
    </row>
    <row r="216" spans="1:8" x14ac:dyDescent="0.25">
      <c r="A216" s="6"/>
      <c r="C216" s="156"/>
      <c r="D216" s="1"/>
      <c r="E216" s="1"/>
      <c r="F216" s="102"/>
      <c r="H216" s="157"/>
    </row>
    <row r="217" spans="1:8" ht="16.5" hidden="1" customHeight="1" x14ac:dyDescent="0.25">
      <c r="A217" s="2"/>
      <c r="D217" s="102"/>
      <c r="H217" s="5"/>
    </row>
    <row r="218" spans="1:8" ht="16.5" hidden="1" customHeight="1" x14ac:dyDescent="0.25">
      <c r="A218" s="2"/>
      <c r="D218" s="102"/>
      <c r="E218" s="1"/>
      <c r="H218" s="5"/>
    </row>
    <row r="219" spans="1:8" ht="16.5" customHeight="1" x14ac:dyDescent="0.25">
      <c r="A219" s="2"/>
      <c r="D219" s="102"/>
      <c r="E219" s="1"/>
      <c r="H219" s="5"/>
    </row>
    <row r="220" spans="1:8" x14ac:dyDescent="0.25">
      <c r="A220" s="2"/>
      <c r="D220" s="102"/>
      <c r="E220" s="1"/>
      <c r="H220" s="5"/>
    </row>
    <row r="221" spans="1:8" ht="2.25" customHeight="1" x14ac:dyDescent="0.25">
      <c r="A221" s="2"/>
      <c r="D221" s="102"/>
      <c r="E221" s="1"/>
      <c r="H221" s="5"/>
    </row>
    <row r="222" spans="1:8" x14ac:dyDescent="0.25">
      <c r="A222" s="2"/>
      <c r="C222" s="158" t="s">
        <v>193</v>
      </c>
      <c r="D222" s="102" t="s">
        <v>193</v>
      </c>
      <c r="E222" s="1"/>
      <c r="F222" s="102" t="s">
        <v>193</v>
      </c>
      <c r="H222" s="5"/>
    </row>
    <row r="223" spans="1:8" ht="12.75" customHeight="1" x14ac:dyDescent="0.25">
      <c r="A223" s="2"/>
      <c r="C223" s="156" t="s">
        <v>198</v>
      </c>
      <c r="D223" s="102" t="s">
        <v>199</v>
      </c>
      <c r="E223" s="1"/>
      <c r="F223" s="102" t="s">
        <v>110</v>
      </c>
      <c r="H223" s="5"/>
    </row>
    <row r="224" spans="1:8" ht="17.25" customHeight="1" thickBot="1" x14ac:dyDescent="0.3">
      <c r="A224" s="103"/>
      <c r="B224" s="62"/>
      <c r="C224" s="159" t="s">
        <v>200</v>
      </c>
      <c r="D224" s="160" t="s">
        <v>201</v>
      </c>
      <c r="E224" s="62"/>
      <c r="F224" s="160" t="s">
        <v>202</v>
      </c>
      <c r="G224" s="63"/>
      <c r="H224" s="65"/>
    </row>
    <row r="225" spans="1:8" ht="0.75" hidden="1" customHeight="1" x14ac:dyDescent="0.25">
      <c r="A225" s="2"/>
      <c r="C225" s="150"/>
      <c r="D225" s="161"/>
      <c r="E225" s="149"/>
      <c r="F225" s="151"/>
      <c r="G225" s="151"/>
      <c r="H225" s="5"/>
    </row>
    <row r="226" spans="1:8" ht="0.75" customHeight="1" thickBot="1" x14ac:dyDescent="0.3">
      <c r="A226" s="103"/>
      <c r="B226" s="62"/>
      <c r="C226" s="162"/>
      <c r="D226" s="163"/>
      <c r="E226" s="164"/>
      <c r="F226" s="165"/>
      <c r="G226" s="165"/>
      <c r="H226" s="65"/>
    </row>
    <row r="227" spans="1:8" x14ac:dyDescent="0.25">
      <c r="A227" s="2"/>
      <c r="C227" s="150"/>
      <c r="D227" s="161"/>
      <c r="E227" s="149"/>
      <c r="F227" s="151"/>
      <c r="G227" s="151"/>
    </row>
    <row r="230" spans="1:8" x14ac:dyDescent="0.25">
      <c r="E230" s="166"/>
    </row>
  </sheetData>
  <mergeCells count="36">
    <mergeCell ref="A84:H84"/>
    <mergeCell ref="A2:H2"/>
    <mergeCell ref="A3:H3"/>
    <mergeCell ref="A49:H49"/>
    <mergeCell ref="A50:H50"/>
    <mergeCell ref="A83:H83"/>
    <mergeCell ref="A123:H123"/>
    <mergeCell ref="A124:H124"/>
    <mergeCell ref="A162:H162"/>
    <mergeCell ref="A163:H163"/>
    <mergeCell ref="J163:L163"/>
    <mergeCell ref="A206:C206"/>
    <mergeCell ref="DM163:DT163"/>
    <mergeCell ref="DU163:EB163"/>
    <mergeCell ref="EC163:EJ163"/>
    <mergeCell ref="EK163:ER163"/>
    <mergeCell ref="BQ163:BX163"/>
    <mergeCell ref="BY163:CF163"/>
    <mergeCell ref="CG163:CN163"/>
    <mergeCell ref="CO163:CV163"/>
    <mergeCell ref="CW163:DD163"/>
    <mergeCell ref="DE163:DL163"/>
    <mergeCell ref="U163:AB163"/>
    <mergeCell ref="AC163:AJ163"/>
    <mergeCell ref="AK163:AR163"/>
    <mergeCell ref="AS163:AZ163"/>
    <mergeCell ref="BA163:BH163"/>
    <mergeCell ref="FI163:FP163"/>
    <mergeCell ref="FQ163:FX163"/>
    <mergeCell ref="FY163:GF163"/>
    <mergeCell ref="A187:H187"/>
    <mergeCell ref="A188:H188"/>
    <mergeCell ref="ES163:EZ163"/>
    <mergeCell ref="FA163:FH163"/>
    <mergeCell ref="BI163:BP163"/>
    <mergeCell ref="M163:T163"/>
  </mergeCells>
  <printOptions horizontalCentered="1" verticalCentered="1"/>
  <pageMargins left="0.31496062992125984" right="0.31496062992125984" top="0" bottom="0" header="0.31496062992125984" footer="0.31496062992125984"/>
  <pageSetup scale="59" orientation="landscape" horizontalDpi="4294967293" verticalDpi="0" r:id="rId1"/>
  <rowBreaks count="5" manualBreakCount="5">
    <brk id="47" max="7" man="1"/>
    <brk id="81" max="7" man="1"/>
    <brk id="121" max="7" man="1"/>
    <brk id="160" max="7" man="1"/>
    <brk id="185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229"/>
  <sheetViews>
    <sheetView topLeftCell="A84" zoomScaleNormal="100" workbookViewId="0">
      <selection activeCell="A84" sqref="A84:H84"/>
    </sheetView>
  </sheetViews>
  <sheetFormatPr baseColWidth="10" defaultRowHeight="15" x14ac:dyDescent="0.25"/>
  <cols>
    <col min="1" max="1" width="15.42578125" style="1" customWidth="1"/>
    <col min="2" max="2" width="3.85546875" style="1" customWidth="1"/>
    <col min="3" max="3" width="49.85546875" style="57" customWidth="1"/>
    <col min="4" max="4" width="22.5703125" style="245" customWidth="1"/>
    <col min="5" max="5" width="23" style="3" customWidth="1"/>
    <col min="6" max="6" width="22.85546875" style="3" customWidth="1"/>
    <col min="7" max="7" width="23.42578125" style="3" customWidth="1"/>
    <col min="8" max="8" width="22" style="3" customWidth="1"/>
    <col min="9" max="9" width="7.5703125" style="1" customWidth="1"/>
    <col min="10" max="10" width="18.140625" style="1" hidden="1" customWidth="1"/>
    <col min="11" max="36" width="0" style="1" hidden="1" customWidth="1"/>
    <col min="37" max="256" width="11.42578125" style="1"/>
    <col min="257" max="257" width="15.42578125" style="1" customWidth="1"/>
    <col min="258" max="258" width="3.85546875" style="1" customWidth="1"/>
    <col min="259" max="259" width="49.85546875" style="1" customWidth="1"/>
    <col min="260" max="260" width="22.5703125" style="1" customWidth="1"/>
    <col min="261" max="261" width="23" style="1" customWidth="1"/>
    <col min="262" max="262" width="22.85546875" style="1" customWidth="1"/>
    <col min="263" max="263" width="23.42578125" style="1" customWidth="1"/>
    <col min="264" max="264" width="22" style="1" customWidth="1"/>
    <col min="265" max="265" width="7.5703125" style="1" customWidth="1"/>
    <col min="266" max="292" width="0" style="1" hidden="1" customWidth="1"/>
    <col min="293" max="512" width="11.42578125" style="1"/>
    <col min="513" max="513" width="15.42578125" style="1" customWidth="1"/>
    <col min="514" max="514" width="3.85546875" style="1" customWidth="1"/>
    <col min="515" max="515" width="49.85546875" style="1" customWidth="1"/>
    <col min="516" max="516" width="22.5703125" style="1" customWidth="1"/>
    <col min="517" max="517" width="23" style="1" customWidth="1"/>
    <col min="518" max="518" width="22.85546875" style="1" customWidth="1"/>
    <col min="519" max="519" width="23.42578125" style="1" customWidth="1"/>
    <col min="520" max="520" width="22" style="1" customWidth="1"/>
    <col min="521" max="521" width="7.5703125" style="1" customWidth="1"/>
    <col min="522" max="548" width="0" style="1" hidden="1" customWidth="1"/>
    <col min="549" max="768" width="11.42578125" style="1"/>
    <col min="769" max="769" width="15.42578125" style="1" customWidth="1"/>
    <col min="770" max="770" width="3.85546875" style="1" customWidth="1"/>
    <col min="771" max="771" width="49.85546875" style="1" customWidth="1"/>
    <col min="772" max="772" width="22.5703125" style="1" customWidth="1"/>
    <col min="773" max="773" width="23" style="1" customWidth="1"/>
    <col min="774" max="774" width="22.85546875" style="1" customWidth="1"/>
    <col min="775" max="775" width="23.42578125" style="1" customWidth="1"/>
    <col min="776" max="776" width="22" style="1" customWidth="1"/>
    <col min="777" max="777" width="7.5703125" style="1" customWidth="1"/>
    <col min="778" max="804" width="0" style="1" hidden="1" customWidth="1"/>
    <col min="805" max="1024" width="11.42578125" style="1"/>
    <col min="1025" max="1025" width="15.42578125" style="1" customWidth="1"/>
    <col min="1026" max="1026" width="3.85546875" style="1" customWidth="1"/>
    <col min="1027" max="1027" width="49.85546875" style="1" customWidth="1"/>
    <col min="1028" max="1028" width="22.5703125" style="1" customWidth="1"/>
    <col min="1029" max="1029" width="23" style="1" customWidth="1"/>
    <col min="1030" max="1030" width="22.85546875" style="1" customWidth="1"/>
    <col min="1031" max="1031" width="23.42578125" style="1" customWidth="1"/>
    <col min="1032" max="1032" width="22" style="1" customWidth="1"/>
    <col min="1033" max="1033" width="7.5703125" style="1" customWidth="1"/>
    <col min="1034" max="1060" width="0" style="1" hidden="1" customWidth="1"/>
    <col min="1061" max="1280" width="11.42578125" style="1"/>
    <col min="1281" max="1281" width="15.42578125" style="1" customWidth="1"/>
    <col min="1282" max="1282" width="3.85546875" style="1" customWidth="1"/>
    <col min="1283" max="1283" width="49.85546875" style="1" customWidth="1"/>
    <col min="1284" max="1284" width="22.5703125" style="1" customWidth="1"/>
    <col min="1285" max="1285" width="23" style="1" customWidth="1"/>
    <col min="1286" max="1286" width="22.85546875" style="1" customWidth="1"/>
    <col min="1287" max="1287" width="23.42578125" style="1" customWidth="1"/>
    <col min="1288" max="1288" width="22" style="1" customWidth="1"/>
    <col min="1289" max="1289" width="7.5703125" style="1" customWidth="1"/>
    <col min="1290" max="1316" width="0" style="1" hidden="1" customWidth="1"/>
    <col min="1317" max="1536" width="11.42578125" style="1"/>
    <col min="1537" max="1537" width="15.42578125" style="1" customWidth="1"/>
    <col min="1538" max="1538" width="3.85546875" style="1" customWidth="1"/>
    <col min="1539" max="1539" width="49.85546875" style="1" customWidth="1"/>
    <col min="1540" max="1540" width="22.5703125" style="1" customWidth="1"/>
    <col min="1541" max="1541" width="23" style="1" customWidth="1"/>
    <col min="1542" max="1542" width="22.85546875" style="1" customWidth="1"/>
    <col min="1543" max="1543" width="23.42578125" style="1" customWidth="1"/>
    <col min="1544" max="1544" width="22" style="1" customWidth="1"/>
    <col min="1545" max="1545" width="7.5703125" style="1" customWidth="1"/>
    <col min="1546" max="1572" width="0" style="1" hidden="1" customWidth="1"/>
    <col min="1573" max="1792" width="11.42578125" style="1"/>
    <col min="1793" max="1793" width="15.42578125" style="1" customWidth="1"/>
    <col min="1794" max="1794" width="3.85546875" style="1" customWidth="1"/>
    <col min="1795" max="1795" width="49.85546875" style="1" customWidth="1"/>
    <col min="1796" max="1796" width="22.5703125" style="1" customWidth="1"/>
    <col min="1797" max="1797" width="23" style="1" customWidth="1"/>
    <col min="1798" max="1798" width="22.85546875" style="1" customWidth="1"/>
    <col min="1799" max="1799" width="23.42578125" style="1" customWidth="1"/>
    <col min="1800" max="1800" width="22" style="1" customWidth="1"/>
    <col min="1801" max="1801" width="7.5703125" style="1" customWidth="1"/>
    <col min="1802" max="1828" width="0" style="1" hidden="1" customWidth="1"/>
    <col min="1829" max="2048" width="11.42578125" style="1"/>
    <col min="2049" max="2049" width="15.42578125" style="1" customWidth="1"/>
    <col min="2050" max="2050" width="3.85546875" style="1" customWidth="1"/>
    <col min="2051" max="2051" width="49.85546875" style="1" customWidth="1"/>
    <col min="2052" max="2052" width="22.5703125" style="1" customWidth="1"/>
    <col min="2053" max="2053" width="23" style="1" customWidth="1"/>
    <col min="2054" max="2054" width="22.85546875" style="1" customWidth="1"/>
    <col min="2055" max="2055" width="23.42578125" style="1" customWidth="1"/>
    <col min="2056" max="2056" width="22" style="1" customWidth="1"/>
    <col min="2057" max="2057" width="7.5703125" style="1" customWidth="1"/>
    <col min="2058" max="2084" width="0" style="1" hidden="1" customWidth="1"/>
    <col min="2085" max="2304" width="11.42578125" style="1"/>
    <col min="2305" max="2305" width="15.42578125" style="1" customWidth="1"/>
    <col min="2306" max="2306" width="3.85546875" style="1" customWidth="1"/>
    <col min="2307" max="2307" width="49.85546875" style="1" customWidth="1"/>
    <col min="2308" max="2308" width="22.5703125" style="1" customWidth="1"/>
    <col min="2309" max="2309" width="23" style="1" customWidth="1"/>
    <col min="2310" max="2310" width="22.85546875" style="1" customWidth="1"/>
    <col min="2311" max="2311" width="23.42578125" style="1" customWidth="1"/>
    <col min="2312" max="2312" width="22" style="1" customWidth="1"/>
    <col min="2313" max="2313" width="7.5703125" style="1" customWidth="1"/>
    <col min="2314" max="2340" width="0" style="1" hidden="1" customWidth="1"/>
    <col min="2341" max="2560" width="11.42578125" style="1"/>
    <col min="2561" max="2561" width="15.42578125" style="1" customWidth="1"/>
    <col min="2562" max="2562" width="3.85546875" style="1" customWidth="1"/>
    <col min="2563" max="2563" width="49.85546875" style="1" customWidth="1"/>
    <col min="2564" max="2564" width="22.5703125" style="1" customWidth="1"/>
    <col min="2565" max="2565" width="23" style="1" customWidth="1"/>
    <col min="2566" max="2566" width="22.85546875" style="1" customWidth="1"/>
    <col min="2567" max="2567" width="23.42578125" style="1" customWidth="1"/>
    <col min="2568" max="2568" width="22" style="1" customWidth="1"/>
    <col min="2569" max="2569" width="7.5703125" style="1" customWidth="1"/>
    <col min="2570" max="2596" width="0" style="1" hidden="1" customWidth="1"/>
    <col min="2597" max="2816" width="11.42578125" style="1"/>
    <col min="2817" max="2817" width="15.42578125" style="1" customWidth="1"/>
    <col min="2818" max="2818" width="3.85546875" style="1" customWidth="1"/>
    <col min="2819" max="2819" width="49.85546875" style="1" customWidth="1"/>
    <col min="2820" max="2820" width="22.5703125" style="1" customWidth="1"/>
    <col min="2821" max="2821" width="23" style="1" customWidth="1"/>
    <col min="2822" max="2822" width="22.85546875" style="1" customWidth="1"/>
    <col min="2823" max="2823" width="23.42578125" style="1" customWidth="1"/>
    <col min="2824" max="2824" width="22" style="1" customWidth="1"/>
    <col min="2825" max="2825" width="7.5703125" style="1" customWidth="1"/>
    <col min="2826" max="2852" width="0" style="1" hidden="1" customWidth="1"/>
    <col min="2853" max="3072" width="11.42578125" style="1"/>
    <col min="3073" max="3073" width="15.42578125" style="1" customWidth="1"/>
    <col min="3074" max="3074" width="3.85546875" style="1" customWidth="1"/>
    <col min="3075" max="3075" width="49.85546875" style="1" customWidth="1"/>
    <col min="3076" max="3076" width="22.5703125" style="1" customWidth="1"/>
    <col min="3077" max="3077" width="23" style="1" customWidth="1"/>
    <col min="3078" max="3078" width="22.85546875" style="1" customWidth="1"/>
    <col min="3079" max="3079" width="23.42578125" style="1" customWidth="1"/>
    <col min="3080" max="3080" width="22" style="1" customWidth="1"/>
    <col min="3081" max="3081" width="7.5703125" style="1" customWidth="1"/>
    <col min="3082" max="3108" width="0" style="1" hidden="1" customWidth="1"/>
    <col min="3109" max="3328" width="11.42578125" style="1"/>
    <col min="3329" max="3329" width="15.42578125" style="1" customWidth="1"/>
    <col min="3330" max="3330" width="3.85546875" style="1" customWidth="1"/>
    <col min="3331" max="3331" width="49.85546875" style="1" customWidth="1"/>
    <col min="3332" max="3332" width="22.5703125" style="1" customWidth="1"/>
    <col min="3333" max="3333" width="23" style="1" customWidth="1"/>
    <col min="3334" max="3334" width="22.85546875" style="1" customWidth="1"/>
    <col min="3335" max="3335" width="23.42578125" style="1" customWidth="1"/>
    <col min="3336" max="3336" width="22" style="1" customWidth="1"/>
    <col min="3337" max="3337" width="7.5703125" style="1" customWidth="1"/>
    <col min="3338" max="3364" width="0" style="1" hidden="1" customWidth="1"/>
    <col min="3365" max="3584" width="11.42578125" style="1"/>
    <col min="3585" max="3585" width="15.42578125" style="1" customWidth="1"/>
    <col min="3586" max="3586" width="3.85546875" style="1" customWidth="1"/>
    <col min="3587" max="3587" width="49.85546875" style="1" customWidth="1"/>
    <col min="3588" max="3588" width="22.5703125" style="1" customWidth="1"/>
    <col min="3589" max="3589" width="23" style="1" customWidth="1"/>
    <col min="3590" max="3590" width="22.85546875" style="1" customWidth="1"/>
    <col min="3591" max="3591" width="23.42578125" style="1" customWidth="1"/>
    <col min="3592" max="3592" width="22" style="1" customWidth="1"/>
    <col min="3593" max="3593" width="7.5703125" style="1" customWidth="1"/>
    <col min="3594" max="3620" width="0" style="1" hidden="1" customWidth="1"/>
    <col min="3621" max="3840" width="11.42578125" style="1"/>
    <col min="3841" max="3841" width="15.42578125" style="1" customWidth="1"/>
    <col min="3842" max="3842" width="3.85546875" style="1" customWidth="1"/>
    <col min="3843" max="3843" width="49.85546875" style="1" customWidth="1"/>
    <col min="3844" max="3844" width="22.5703125" style="1" customWidth="1"/>
    <col min="3845" max="3845" width="23" style="1" customWidth="1"/>
    <col min="3846" max="3846" width="22.85546875" style="1" customWidth="1"/>
    <col min="3847" max="3847" width="23.42578125" style="1" customWidth="1"/>
    <col min="3848" max="3848" width="22" style="1" customWidth="1"/>
    <col min="3849" max="3849" width="7.5703125" style="1" customWidth="1"/>
    <col min="3850" max="3876" width="0" style="1" hidden="1" customWidth="1"/>
    <col min="3877" max="4096" width="11.42578125" style="1"/>
    <col min="4097" max="4097" width="15.42578125" style="1" customWidth="1"/>
    <col min="4098" max="4098" width="3.85546875" style="1" customWidth="1"/>
    <col min="4099" max="4099" width="49.85546875" style="1" customWidth="1"/>
    <col min="4100" max="4100" width="22.5703125" style="1" customWidth="1"/>
    <col min="4101" max="4101" width="23" style="1" customWidth="1"/>
    <col min="4102" max="4102" width="22.85546875" style="1" customWidth="1"/>
    <col min="4103" max="4103" width="23.42578125" style="1" customWidth="1"/>
    <col min="4104" max="4104" width="22" style="1" customWidth="1"/>
    <col min="4105" max="4105" width="7.5703125" style="1" customWidth="1"/>
    <col min="4106" max="4132" width="0" style="1" hidden="1" customWidth="1"/>
    <col min="4133" max="4352" width="11.42578125" style="1"/>
    <col min="4353" max="4353" width="15.42578125" style="1" customWidth="1"/>
    <col min="4354" max="4354" width="3.85546875" style="1" customWidth="1"/>
    <col min="4355" max="4355" width="49.85546875" style="1" customWidth="1"/>
    <col min="4356" max="4356" width="22.5703125" style="1" customWidth="1"/>
    <col min="4357" max="4357" width="23" style="1" customWidth="1"/>
    <col min="4358" max="4358" width="22.85546875" style="1" customWidth="1"/>
    <col min="4359" max="4359" width="23.42578125" style="1" customWidth="1"/>
    <col min="4360" max="4360" width="22" style="1" customWidth="1"/>
    <col min="4361" max="4361" width="7.5703125" style="1" customWidth="1"/>
    <col min="4362" max="4388" width="0" style="1" hidden="1" customWidth="1"/>
    <col min="4389" max="4608" width="11.42578125" style="1"/>
    <col min="4609" max="4609" width="15.42578125" style="1" customWidth="1"/>
    <col min="4610" max="4610" width="3.85546875" style="1" customWidth="1"/>
    <col min="4611" max="4611" width="49.85546875" style="1" customWidth="1"/>
    <col min="4612" max="4612" width="22.5703125" style="1" customWidth="1"/>
    <col min="4613" max="4613" width="23" style="1" customWidth="1"/>
    <col min="4614" max="4614" width="22.85546875" style="1" customWidth="1"/>
    <col min="4615" max="4615" width="23.42578125" style="1" customWidth="1"/>
    <col min="4616" max="4616" width="22" style="1" customWidth="1"/>
    <col min="4617" max="4617" width="7.5703125" style="1" customWidth="1"/>
    <col min="4618" max="4644" width="0" style="1" hidden="1" customWidth="1"/>
    <col min="4645" max="4864" width="11.42578125" style="1"/>
    <col min="4865" max="4865" width="15.42578125" style="1" customWidth="1"/>
    <col min="4866" max="4866" width="3.85546875" style="1" customWidth="1"/>
    <col min="4867" max="4867" width="49.85546875" style="1" customWidth="1"/>
    <col min="4868" max="4868" width="22.5703125" style="1" customWidth="1"/>
    <col min="4869" max="4869" width="23" style="1" customWidth="1"/>
    <col min="4870" max="4870" width="22.85546875" style="1" customWidth="1"/>
    <col min="4871" max="4871" width="23.42578125" style="1" customWidth="1"/>
    <col min="4872" max="4872" width="22" style="1" customWidth="1"/>
    <col min="4873" max="4873" width="7.5703125" style="1" customWidth="1"/>
    <col min="4874" max="4900" width="0" style="1" hidden="1" customWidth="1"/>
    <col min="4901" max="5120" width="11.42578125" style="1"/>
    <col min="5121" max="5121" width="15.42578125" style="1" customWidth="1"/>
    <col min="5122" max="5122" width="3.85546875" style="1" customWidth="1"/>
    <col min="5123" max="5123" width="49.85546875" style="1" customWidth="1"/>
    <col min="5124" max="5124" width="22.5703125" style="1" customWidth="1"/>
    <col min="5125" max="5125" width="23" style="1" customWidth="1"/>
    <col min="5126" max="5126" width="22.85546875" style="1" customWidth="1"/>
    <col min="5127" max="5127" width="23.42578125" style="1" customWidth="1"/>
    <col min="5128" max="5128" width="22" style="1" customWidth="1"/>
    <col min="5129" max="5129" width="7.5703125" style="1" customWidth="1"/>
    <col min="5130" max="5156" width="0" style="1" hidden="1" customWidth="1"/>
    <col min="5157" max="5376" width="11.42578125" style="1"/>
    <col min="5377" max="5377" width="15.42578125" style="1" customWidth="1"/>
    <col min="5378" max="5378" width="3.85546875" style="1" customWidth="1"/>
    <col min="5379" max="5379" width="49.85546875" style="1" customWidth="1"/>
    <col min="5380" max="5380" width="22.5703125" style="1" customWidth="1"/>
    <col min="5381" max="5381" width="23" style="1" customWidth="1"/>
    <col min="5382" max="5382" width="22.85546875" style="1" customWidth="1"/>
    <col min="5383" max="5383" width="23.42578125" style="1" customWidth="1"/>
    <col min="5384" max="5384" width="22" style="1" customWidth="1"/>
    <col min="5385" max="5385" width="7.5703125" style="1" customWidth="1"/>
    <col min="5386" max="5412" width="0" style="1" hidden="1" customWidth="1"/>
    <col min="5413" max="5632" width="11.42578125" style="1"/>
    <col min="5633" max="5633" width="15.42578125" style="1" customWidth="1"/>
    <col min="5634" max="5634" width="3.85546875" style="1" customWidth="1"/>
    <col min="5635" max="5635" width="49.85546875" style="1" customWidth="1"/>
    <col min="5636" max="5636" width="22.5703125" style="1" customWidth="1"/>
    <col min="5637" max="5637" width="23" style="1" customWidth="1"/>
    <col min="5638" max="5638" width="22.85546875" style="1" customWidth="1"/>
    <col min="5639" max="5639" width="23.42578125" style="1" customWidth="1"/>
    <col min="5640" max="5640" width="22" style="1" customWidth="1"/>
    <col min="5641" max="5641" width="7.5703125" style="1" customWidth="1"/>
    <col min="5642" max="5668" width="0" style="1" hidden="1" customWidth="1"/>
    <col min="5669" max="5888" width="11.42578125" style="1"/>
    <col min="5889" max="5889" width="15.42578125" style="1" customWidth="1"/>
    <col min="5890" max="5890" width="3.85546875" style="1" customWidth="1"/>
    <col min="5891" max="5891" width="49.85546875" style="1" customWidth="1"/>
    <col min="5892" max="5892" width="22.5703125" style="1" customWidth="1"/>
    <col min="5893" max="5893" width="23" style="1" customWidth="1"/>
    <col min="5894" max="5894" width="22.85546875" style="1" customWidth="1"/>
    <col min="5895" max="5895" width="23.42578125" style="1" customWidth="1"/>
    <col min="5896" max="5896" width="22" style="1" customWidth="1"/>
    <col min="5897" max="5897" width="7.5703125" style="1" customWidth="1"/>
    <col min="5898" max="5924" width="0" style="1" hidden="1" customWidth="1"/>
    <col min="5925" max="6144" width="11.42578125" style="1"/>
    <col min="6145" max="6145" width="15.42578125" style="1" customWidth="1"/>
    <col min="6146" max="6146" width="3.85546875" style="1" customWidth="1"/>
    <col min="6147" max="6147" width="49.85546875" style="1" customWidth="1"/>
    <col min="6148" max="6148" width="22.5703125" style="1" customWidth="1"/>
    <col min="6149" max="6149" width="23" style="1" customWidth="1"/>
    <col min="6150" max="6150" width="22.85546875" style="1" customWidth="1"/>
    <col min="6151" max="6151" width="23.42578125" style="1" customWidth="1"/>
    <col min="6152" max="6152" width="22" style="1" customWidth="1"/>
    <col min="6153" max="6153" width="7.5703125" style="1" customWidth="1"/>
    <col min="6154" max="6180" width="0" style="1" hidden="1" customWidth="1"/>
    <col min="6181" max="6400" width="11.42578125" style="1"/>
    <col min="6401" max="6401" width="15.42578125" style="1" customWidth="1"/>
    <col min="6402" max="6402" width="3.85546875" style="1" customWidth="1"/>
    <col min="6403" max="6403" width="49.85546875" style="1" customWidth="1"/>
    <col min="6404" max="6404" width="22.5703125" style="1" customWidth="1"/>
    <col min="6405" max="6405" width="23" style="1" customWidth="1"/>
    <col min="6406" max="6406" width="22.85546875" style="1" customWidth="1"/>
    <col min="6407" max="6407" width="23.42578125" style="1" customWidth="1"/>
    <col min="6408" max="6408" width="22" style="1" customWidth="1"/>
    <col min="6409" max="6409" width="7.5703125" style="1" customWidth="1"/>
    <col min="6410" max="6436" width="0" style="1" hidden="1" customWidth="1"/>
    <col min="6437" max="6656" width="11.42578125" style="1"/>
    <col min="6657" max="6657" width="15.42578125" style="1" customWidth="1"/>
    <col min="6658" max="6658" width="3.85546875" style="1" customWidth="1"/>
    <col min="6659" max="6659" width="49.85546875" style="1" customWidth="1"/>
    <col min="6660" max="6660" width="22.5703125" style="1" customWidth="1"/>
    <col min="6661" max="6661" width="23" style="1" customWidth="1"/>
    <col min="6662" max="6662" width="22.85546875" style="1" customWidth="1"/>
    <col min="6663" max="6663" width="23.42578125" style="1" customWidth="1"/>
    <col min="6664" max="6664" width="22" style="1" customWidth="1"/>
    <col min="6665" max="6665" width="7.5703125" style="1" customWidth="1"/>
    <col min="6666" max="6692" width="0" style="1" hidden="1" customWidth="1"/>
    <col min="6693" max="6912" width="11.42578125" style="1"/>
    <col min="6913" max="6913" width="15.42578125" style="1" customWidth="1"/>
    <col min="6914" max="6914" width="3.85546875" style="1" customWidth="1"/>
    <col min="6915" max="6915" width="49.85546875" style="1" customWidth="1"/>
    <col min="6916" max="6916" width="22.5703125" style="1" customWidth="1"/>
    <col min="6917" max="6917" width="23" style="1" customWidth="1"/>
    <col min="6918" max="6918" width="22.85546875" style="1" customWidth="1"/>
    <col min="6919" max="6919" width="23.42578125" style="1" customWidth="1"/>
    <col min="6920" max="6920" width="22" style="1" customWidth="1"/>
    <col min="6921" max="6921" width="7.5703125" style="1" customWidth="1"/>
    <col min="6922" max="6948" width="0" style="1" hidden="1" customWidth="1"/>
    <col min="6949" max="7168" width="11.42578125" style="1"/>
    <col min="7169" max="7169" width="15.42578125" style="1" customWidth="1"/>
    <col min="7170" max="7170" width="3.85546875" style="1" customWidth="1"/>
    <col min="7171" max="7171" width="49.85546875" style="1" customWidth="1"/>
    <col min="7172" max="7172" width="22.5703125" style="1" customWidth="1"/>
    <col min="7173" max="7173" width="23" style="1" customWidth="1"/>
    <col min="7174" max="7174" width="22.85546875" style="1" customWidth="1"/>
    <col min="7175" max="7175" width="23.42578125" style="1" customWidth="1"/>
    <col min="7176" max="7176" width="22" style="1" customWidth="1"/>
    <col min="7177" max="7177" width="7.5703125" style="1" customWidth="1"/>
    <col min="7178" max="7204" width="0" style="1" hidden="1" customWidth="1"/>
    <col min="7205" max="7424" width="11.42578125" style="1"/>
    <col min="7425" max="7425" width="15.42578125" style="1" customWidth="1"/>
    <col min="7426" max="7426" width="3.85546875" style="1" customWidth="1"/>
    <col min="7427" max="7427" width="49.85546875" style="1" customWidth="1"/>
    <col min="7428" max="7428" width="22.5703125" style="1" customWidth="1"/>
    <col min="7429" max="7429" width="23" style="1" customWidth="1"/>
    <col min="7430" max="7430" width="22.85546875" style="1" customWidth="1"/>
    <col min="7431" max="7431" width="23.42578125" style="1" customWidth="1"/>
    <col min="7432" max="7432" width="22" style="1" customWidth="1"/>
    <col min="7433" max="7433" width="7.5703125" style="1" customWidth="1"/>
    <col min="7434" max="7460" width="0" style="1" hidden="1" customWidth="1"/>
    <col min="7461" max="7680" width="11.42578125" style="1"/>
    <col min="7681" max="7681" width="15.42578125" style="1" customWidth="1"/>
    <col min="7682" max="7682" width="3.85546875" style="1" customWidth="1"/>
    <col min="7683" max="7683" width="49.85546875" style="1" customWidth="1"/>
    <col min="7684" max="7684" width="22.5703125" style="1" customWidth="1"/>
    <col min="7685" max="7685" width="23" style="1" customWidth="1"/>
    <col min="7686" max="7686" width="22.85546875" style="1" customWidth="1"/>
    <col min="7687" max="7687" width="23.42578125" style="1" customWidth="1"/>
    <col min="7688" max="7688" width="22" style="1" customWidth="1"/>
    <col min="7689" max="7689" width="7.5703125" style="1" customWidth="1"/>
    <col min="7690" max="7716" width="0" style="1" hidden="1" customWidth="1"/>
    <col min="7717" max="7936" width="11.42578125" style="1"/>
    <col min="7937" max="7937" width="15.42578125" style="1" customWidth="1"/>
    <col min="7938" max="7938" width="3.85546875" style="1" customWidth="1"/>
    <col min="7939" max="7939" width="49.85546875" style="1" customWidth="1"/>
    <col min="7940" max="7940" width="22.5703125" style="1" customWidth="1"/>
    <col min="7941" max="7941" width="23" style="1" customWidth="1"/>
    <col min="7942" max="7942" width="22.85546875" style="1" customWidth="1"/>
    <col min="7943" max="7943" width="23.42578125" style="1" customWidth="1"/>
    <col min="7944" max="7944" width="22" style="1" customWidth="1"/>
    <col min="7945" max="7945" width="7.5703125" style="1" customWidth="1"/>
    <col min="7946" max="7972" width="0" style="1" hidden="1" customWidth="1"/>
    <col min="7973" max="8192" width="11.42578125" style="1"/>
    <col min="8193" max="8193" width="15.42578125" style="1" customWidth="1"/>
    <col min="8194" max="8194" width="3.85546875" style="1" customWidth="1"/>
    <col min="8195" max="8195" width="49.85546875" style="1" customWidth="1"/>
    <col min="8196" max="8196" width="22.5703125" style="1" customWidth="1"/>
    <col min="8197" max="8197" width="23" style="1" customWidth="1"/>
    <col min="8198" max="8198" width="22.85546875" style="1" customWidth="1"/>
    <col min="8199" max="8199" width="23.42578125" style="1" customWidth="1"/>
    <col min="8200" max="8200" width="22" style="1" customWidth="1"/>
    <col min="8201" max="8201" width="7.5703125" style="1" customWidth="1"/>
    <col min="8202" max="8228" width="0" style="1" hidden="1" customWidth="1"/>
    <col min="8229" max="8448" width="11.42578125" style="1"/>
    <col min="8449" max="8449" width="15.42578125" style="1" customWidth="1"/>
    <col min="8450" max="8450" width="3.85546875" style="1" customWidth="1"/>
    <col min="8451" max="8451" width="49.85546875" style="1" customWidth="1"/>
    <col min="8452" max="8452" width="22.5703125" style="1" customWidth="1"/>
    <col min="8453" max="8453" width="23" style="1" customWidth="1"/>
    <col min="8454" max="8454" width="22.85546875" style="1" customWidth="1"/>
    <col min="8455" max="8455" width="23.42578125" style="1" customWidth="1"/>
    <col min="8456" max="8456" width="22" style="1" customWidth="1"/>
    <col min="8457" max="8457" width="7.5703125" style="1" customWidth="1"/>
    <col min="8458" max="8484" width="0" style="1" hidden="1" customWidth="1"/>
    <col min="8485" max="8704" width="11.42578125" style="1"/>
    <col min="8705" max="8705" width="15.42578125" style="1" customWidth="1"/>
    <col min="8706" max="8706" width="3.85546875" style="1" customWidth="1"/>
    <col min="8707" max="8707" width="49.85546875" style="1" customWidth="1"/>
    <col min="8708" max="8708" width="22.5703125" style="1" customWidth="1"/>
    <col min="8709" max="8709" width="23" style="1" customWidth="1"/>
    <col min="8710" max="8710" width="22.85546875" style="1" customWidth="1"/>
    <col min="8711" max="8711" width="23.42578125" style="1" customWidth="1"/>
    <col min="8712" max="8712" width="22" style="1" customWidth="1"/>
    <col min="8713" max="8713" width="7.5703125" style="1" customWidth="1"/>
    <col min="8714" max="8740" width="0" style="1" hidden="1" customWidth="1"/>
    <col min="8741" max="8960" width="11.42578125" style="1"/>
    <col min="8961" max="8961" width="15.42578125" style="1" customWidth="1"/>
    <col min="8962" max="8962" width="3.85546875" style="1" customWidth="1"/>
    <col min="8963" max="8963" width="49.85546875" style="1" customWidth="1"/>
    <col min="8964" max="8964" width="22.5703125" style="1" customWidth="1"/>
    <col min="8965" max="8965" width="23" style="1" customWidth="1"/>
    <col min="8966" max="8966" width="22.85546875" style="1" customWidth="1"/>
    <col min="8967" max="8967" width="23.42578125" style="1" customWidth="1"/>
    <col min="8968" max="8968" width="22" style="1" customWidth="1"/>
    <col min="8969" max="8969" width="7.5703125" style="1" customWidth="1"/>
    <col min="8970" max="8996" width="0" style="1" hidden="1" customWidth="1"/>
    <col min="8997" max="9216" width="11.42578125" style="1"/>
    <col min="9217" max="9217" width="15.42578125" style="1" customWidth="1"/>
    <col min="9218" max="9218" width="3.85546875" style="1" customWidth="1"/>
    <col min="9219" max="9219" width="49.85546875" style="1" customWidth="1"/>
    <col min="9220" max="9220" width="22.5703125" style="1" customWidth="1"/>
    <col min="9221" max="9221" width="23" style="1" customWidth="1"/>
    <col min="9222" max="9222" width="22.85546875" style="1" customWidth="1"/>
    <col min="9223" max="9223" width="23.42578125" style="1" customWidth="1"/>
    <col min="9224" max="9224" width="22" style="1" customWidth="1"/>
    <col min="9225" max="9225" width="7.5703125" style="1" customWidth="1"/>
    <col min="9226" max="9252" width="0" style="1" hidden="1" customWidth="1"/>
    <col min="9253" max="9472" width="11.42578125" style="1"/>
    <col min="9473" max="9473" width="15.42578125" style="1" customWidth="1"/>
    <col min="9474" max="9474" width="3.85546875" style="1" customWidth="1"/>
    <col min="9475" max="9475" width="49.85546875" style="1" customWidth="1"/>
    <col min="9476" max="9476" width="22.5703125" style="1" customWidth="1"/>
    <col min="9477" max="9477" width="23" style="1" customWidth="1"/>
    <col min="9478" max="9478" width="22.85546875" style="1" customWidth="1"/>
    <col min="9479" max="9479" width="23.42578125" style="1" customWidth="1"/>
    <col min="9480" max="9480" width="22" style="1" customWidth="1"/>
    <col min="9481" max="9481" width="7.5703125" style="1" customWidth="1"/>
    <col min="9482" max="9508" width="0" style="1" hidden="1" customWidth="1"/>
    <col min="9509" max="9728" width="11.42578125" style="1"/>
    <col min="9729" max="9729" width="15.42578125" style="1" customWidth="1"/>
    <col min="9730" max="9730" width="3.85546875" style="1" customWidth="1"/>
    <col min="9731" max="9731" width="49.85546875" style="1" customWidth="1"/>
    <col min="9732" max="9732" width="22.5703125" style="1" customWidth="1"/>
    <col min="9733" max="9733" width="23" style="1" customWidth="1"/>
    <col min="9734" max="9734" width="22.85546875" style="1" customWidth="1"/>
    <col min="9735" max="9735" width="23.42578125" style="1" customWidth="1"/>
    <col min="9736" max="9736" width="22" style="1" customWidth="1"/>
    <col min="9737" max="9737" width="7.5703125" style="1" customWidth="1"/>
    <col min="9738" max="9764" width="0" style="1" hidden="1" customWidth="1"/>
    <col min="9765" max="9984" width="11.42578125" style="1"/>
    <col min="9985" max="9985" width="15.42578125" style="1" customWidth="1"/>
    <col min="9986" max="9986" width="3.85546875" style="1" customWidth="1"/>
    <col min="9987" max="9987" width="49.85546875" style="1" customWidth="1"/>
    <col min="9988" max="9988" width="22.5703125" style="1" customWidth="1"/>
    <col min="9989" max="9989" width="23" style="1" customWidth="1"/>
    <col min="9990" max="9990" width="22.85546875" style="1" customWidth="1"/>
    <col min="9991" max="9991" width="23.42578125" style="1" customWidth="1"/>
    <col min="9992" max="9992" width="22" style="1" customWidth="1"/>
    <col min="9993" max="9993" width="7.5703125" style="1" customWidth="1"/>
    <col min="9994" max="10020" width="0" style="1" hidden="1" customWidth="1"/>
    <col min="10021" max="10240" width="11.42578125" style="1"/>
    <col min="10241" max="10241" width="15.42578125" style="1" customWidth="1"/>
    <col min="10242" max="10242" width="3.85546875" style="1" customWidth="1"/>
    <col min="10243" max="10243" width="49.85546875" style="1" customWidth="1"/>
    <col min="10244" max="10244" width="22.5703125" style="1" customWidth="1"/>
    <col min="10245" max="10245" width="23" style="1" customWidth="1"/>
    <col min="10246" max="10246" width="22.85546875" style="1" customWidth="1"/>
    <col min="10247" max="10247" width="23.42578125" style="1" customWidth="1"/>
    <col min="10248" max="10248" width="22" style="1" customWidth="1"/>
    <col min="10249" max="10249" width="7.5703125" style="1" customWidth="1"/>
    <col min="10250" max="10276" width="0" style="1" hidden="1" customWidth="1"/>
    <col min="10277" max="10496" width="11.42578125" style="1"/>
    <col min="10497" max="10497" width="15.42578125" style="1" customWidth="1"/>
    <col min="10498" max="10498" width="3.85546875" style="1" customWidth="1"/>
    <col min="10499" max="10499" width="49.85546875" style="1" customWidth="1"/>
    <col min="10500" max="10500" width="22.5703125" style="1" customWidth="1"/>
    <col min="10501" max="10501" width="23" style="1" customWidth="1"/>
    <col min="10502" max="10502" width="22.85546875" style="1" customWidth="1"/>
    <col min="10503" max="10503" width="23.42578125" style="1" customWidth="1"/>
    <col min="10504" max="10504" width="22" style="1" customWidth="1"/>
    <col min="10505" max="10505" width="7.5703125" style="1" customWidth="1"/>
    <col min="10506" max="10532" width="0" style="1" hidden="1" customWidth="1"/>
    <col min="10533" max="10752" width="11.42578125" style="1"/>
    <col min="10753" max="10753" width="15.42578125" style="1" customWidth="1"/>
    <col min="10754" max="10754" width="3.85546875" style="1" customWidth="1"/>
    <col min="10755" max="10755" width="49.85546875" style="1" customWidth="1"/>
    <col min="10756" max="10756" width="22.5703125" style="1" customWidth="1"/>
    <col min="10757" max="10757" width="23" style="1" customWidth="1"/>
    <col min="10758" max="10758" width="22.85546875" style="1" customWidth="1"/>
    <col min="10759" max="10759" width="23.42578125" style="1" customWidth="1"/>
    <col min="10760" max="10760" width="22" style="1" customWidth="1"/>
    <col min="10761" max="10761" width="7.5703125" style="1" customWidth="1"/>
    <col min="10762" max="10788" width="0" style="1" hidden="1" customWidth="1"/>
    <col min="10789" max="11008" width="11.42578125" style="1"/>
    <col min="11009" max="11009" width="15.42578125" style="1" customWidth="1"/>
    <col min="11010" max="11010" width="3.85546875" style="1" customWidth="1"/>
    <col min="11011" max="11011" width="49.85546875" style="1" customWidth="1"/>
    <col min="11012" max="11012" width="22.5703125" style="1" customWidth="1"/>
    <col min="11013" max="11013" width="23" style="1" customWidth="1"/>
    <col min="11014" max="11014" width="22.85546875" style="1" customWidth="1"/>
    <col min="11015" max="11015" width="23.42578125" style="1" customWidth="1"/>
    <col min="11016" max="11016" width="22" style="1" customWidth="1"/>
    <col min="11017" max="11017" width="7.5703125" style="1" customWidth="1"/>
    <col min="11018" max="11044" width="0" style="1" hidden="1" customWidth="1"/>
    <col min="11045" max="11264" width="11.42578125" style="1"/>
    <col min="11265" max="11265" width="15.42578125" style="1" customWidth="1"/>
    <col min="11266" max="11266" width="3.85546875" style="1" customWidth="1"/>
    <col min="11267" max="11267" width="49.85546875" style="1" customWidth="1"/>
    <col min="11268" max="11268" width="22.5703125" style="1" customWidth="1"/>
    <col min="11269" max="11269" width="23" style="1" customWidth="1"/>
    <col min="11270" max="11270" width="22.85546875" style="1" customWidth="1"/>
    <col min="11271" max="11271" width="23.42578125" style="1" customWidth="1"/>
    <col min="11272" max="11272" width="22" style="1" customWidth="1"/>
    <col min="11273" max="11273" width="7.5703125" style="1" customWidth="1"/>
    <col min="11274" max="11300" width="0" style="1" hidden="1" customWidth="1"/>
    <col min="11301" max="11520" width="11.42578125" style="1"/>
    <col min="11521" max="11521" width="15.42578125" style="1" customWidth="1"/>
    <col min="11522" max="11522" width="3.85546875" style="1" customWidth="1"/>
    <col min="11523" max="11523" width="49.85546875" style="1" customWidth="1"/>
    <col min="11524" max="11524" width="22.5703125" style="1" customWidth="1"/>
    <col min="11525" max="11525" width="23" style="1" customWidth="1"/>
    <col min="11526" max="11526" width="22.85546875" style="1" customWidth="1"/>
    <col min="11527" max="11527" width="23.42578125" style="1" customWidth="1"/>
    <col min="11528" max="11528" width="22" style="1" customWidth="1"/>
    <col min="11529" max="11529" width="7.5703125" style="1" customWidth="1"/>
    <col min="11530" max="11556" width="0" style="1" hidden="1" customWidth="1"/>
    <col min="11557" max="11776" width="11.42578125" style="1"/>
    <col min="11777" max="11777" width="15.42578125" style="1" customWidth="1"/>
    <col min="11778" max="11778" width="3.85546875" style="1" customWidth="1"/>
    <col min="11779" max="11779" width="49.85546875" style="1" customWidth="1"/>
    <col min="11780" max="11780" width="22.5703125" style="1" customWidth="1"/>
    <col min="11781" max="11781" width="23" style="1" customWidth="1"/>
    <col min="11782" max="11782" width="22.85546875" style="1" customWidth="1"/>
    <col min="11783" max="11783" width="23.42578125" style="1" customWidth="1"/>
    <col min="11784" max="11784" width="22" style="1" customWidth="1"/>
    <col min="11785" max="11785" width="7.5703125" style="1" customWidth="1"/>
    <col min="11786" max="11812" width="0" style="1" hidden="1" customWidth="1"/>
    <col min="11813" max="12032" width="11.42578125" style="1"/>
    <col min="12033" max="12033" width="15.42578125" style="1" customWidth="1"/>
    <col min="12034" max="12034" width="3.85546875" style="1" customWidth="1"/>
    <col min="12035" max="12035" width="49.85546875" style="1" customWidth="1"/>
    <col min="12036" max="12036" width="22.5703125" style="1" customWidth="1"/>
    <col min="12037" max="12037" width="23" style="1" customWidth="1"/>
    <col min="12038" max="12038" width="22.85546875" style="1" customWidth="1"/>
    <col min="12039" max="12039" width="23.42578125" style="1" customWidth="1"/>
    <col min="12040" max="12040" width="22" style="1" customWidth="1"/>
    <col min="12041" max="12041" width="7.5703125" style="1" customWidth="1"/>
    <col min="12042" max="12068" width="0" style="1" hidden="1" customWidth="1"/>
    <col min="12069" max="12288" width="11.42578125" style="1"/>
    <col min="12289" max="12289" width="15.42578125" style="1" customWidth="1"/>
    <col min="12290" max="12290" width="3.85546875" style="1" customWidth="1"/>
    <col min="12291" max="12291" width="49.85546875" style="1" customWidth="1"/>
    <col min="12292" max="12292" width="22.5703125" style="1" customWidth="1"/>
    <col min="12293" max="12293" width="23" style="1" customWidth="1"/>
    <col min="12294" max="12294" width="22.85546875" style="1" customWidth="1"/>
    <col min="12295" max="12295" width="23.42578125" style="1" customWidth="1"/>
    <col min="12296" max="12296" width="22" style="1" customWidth="1"/>
    <col min="12297" max="12297" width="7.5703125" style="1" customWidth="1"/>
    <col min="12298" max="12324" width="0" style="1" hidden="1" customWidth="1"/>
    <col min="12325" max="12544" width="11.42578125" style="1"/>
    <col min="12545" max="12545" width="15.42578125" style="1" customWidth="1"/>
    <col min="12546" max="12546" width="3.85546875" style="1" customWidth="1"/>
    <col min="12547" max="12547" width="49.85546875" style="1" customWidth="1"/>
    <col min="12548" max="12548" width="22.5703125" style="1" customWidth="1"/>
    <col min="12549" max="12549" width="23" style="1" customWidth="1"/>
    <col min="12550" max="12550" width="22.85546875" style="1" customWidth="1"/>
    <col min="12551" max="12551" width="23.42578125" style="1" customWidth="1"/>
    <col min="12552" max="12552" width="22" style="1" customWidth="1"/>
    <col min="12553" max="12553" width="7.5703125" style="1" customWidth="1"/>
    <col min="12554" max="12580" width="0" style="1" hidden="1" customWidth="1"/>
    <col min="12581" max="12800" width="11.42578125" style="1"/>
    <col min="12801" max="12801" width="15.42578125" style="1" customWidth="1"/>
    <col min="12802" max="12802" width="3.85546875" style="1" customWidth="1"/>
    <col min="12803" max="12803" width="49.85546875" style="1" customWidth="1"/>
    <col min="12804" max="12804" width="22.5703125" style="1" customWidth="1"/>
    <col min="12805" max="12805" width="23" style="1" customWidth="1"/>
    <col min="12806" max="12806" width="22.85546875" style="1" customWidth="1"/>
    <col min="12807" max="12807" width="23.42578125" style="1" customWidth="1"/>
    <col min="12808" max="12808" width="22" style="1" customWidth="1"/>
    <col min="12809" max="12809" width="7.5703125" style="1" customWidth="1"/>
    <col min="12810" max="12836" width="0" style="1" hidden="1" customWidth="1"/>
    <col min="12837" max="13056" width="11.42578125" style="1"/>
    <col min="13057" max="13057" width="15.42578125" style="1" customWidth="1"/>
    <col min="13058" max="13058" width="3.85546875" style="1" customWidth="1"/>
    <col min="13059" max="13059" width="49.85546875" style="1" customWidth="1"/>
    <col min="13060" max="13060" width="22.5703125" style="1" customWidth="1"/>
    <col min="13061" max="13061" width="23" style="1" customWidth="1"/>
    <col min="13062" max="13062" width="22.85546875" style="1" customWidth="1"/>
    <col min="13063" max="13063" width="23.42578125" style="1" customWidth="1"/>
    <col min="13064" max="13064" width="22" style="1" customWidth="1"/>
    <col min="13065" max="13065" width="7.5703125" style="1" customWidth="1"/>
    <col min="13066" max="13092" width="0" style="1" hidden="1" customWidth="1"/>
    <col min="13093" max="13312" width="11.42578125" style="1"/>
    <col min="13313" max="13313" width="15.42578125" style="1" customWidth="1"/>
    <col min="13314" max="13314" width="3.85546875" style="1" customWidth="1"/>
    <col min="13315" max="13315" width="49.85546875" style="1" customWidth="1"/>
    <col min="13316" max="13316" width="22.5703125" style="1" customWidth="1"/>
    <col min="13317" max="13317" width="23" style="1" customWidth="1"/>
    <col min="13318" max="13318" width="22.85546875" style="1" customWidth="1"/>
    <col min="13319" max="13319" width="23.42578125" style="1" customWidth="1"/>
    <col min="13320" max="13320" width="22" style="1" customWidth="1"/>
    <col min="13321" max="13321" width="7.5703125" style="1" customWidth="1"/>
    <col min="13322" max="13348" width="0" style="1" hidden="1" customWidth="1"/>
    <col min="13349" max="13568" width="11.42578125" style="1"/>
    <col min="13569" max="13569" width="15.42578125" style="1" customWidth="1"/>
    <col min="13570" max="13570" width="3.85546875" style="1" customWidth="1"/>
    <col min="13571" max="13571" width="49.85546875" style="1" customWidth="1"/>
    <col min="13572" max="13572" width="22.5703125" style="1" customWidth="1"/>
    <col min="13573" max="13573" width="23" style="1" customWidth="1"/>
    <col min="13574" max="13574" width="22.85546875" style="1" customWidth="1"/>
    <col min="13575" max="13575" width="23.42578125" style="1" customWidth="1"/>
    <col min="13576" max="13576" width="22" style="1" customWidth="1"/>
    <col min="13577" max="13577" width="7.5703125" style="1" customWidth="1"/>
    <col min="13578" max="13604" width="0" style="1" hidden="1" customWidth="1"/>
    <col min="13605" max="13824" width="11.42578125" style="1"/>
    <col min="13825" max="13825" width="15.42578125" style="1" customWidth="1"/>
    <col min="13826" max="13826" width="3.85546875" style="1" customWidth="1"/>
    <col min="13827" max="13827" width="49.85546875" style="1" customWidth="1"/>
    <col min="13828" max="13828" width="22.5703125" style="1" customWidth="1"/>
    <col min="13829" max="13829" width="23" style="1" customWidth="1"/>
    <col min="13830" max="13830" width="22.85546875" style="1" customWidth="1"/>
    <col min="13831" max="13831" width="23.42578125" style="1" customWidth="1"/>
    <col min="13832" max="13832" width="22" style="1" customWidth="1"/>
    <col min="13833" max="13833" width="7.5703125" style="1" customWidth="1"/>
    <col min="13834" max="13860" width="0" style="1" hidden="1" customWidth="1"/>
    <col min="13861" max="14080" width="11.42578125" style="1"/>
    <col min="14081" max="14081" width="15.42578125" style="1" customWidth="1"/>
    <col min="14082" max="14082" width="3.85546875" style="1" customWidth="1"/>
    <col min="14083" max="14083" width="49.85546875" style="1" customWidth="1"/>
    <col min="14084" max="14084" width="22.5703125" style="1" customWidth="1"/>
    <col min="14085" max="14085" width="23" style="1" customWidth="1"/>
    <col min="14086" max="14086" width="22.85546875" style="1" customWidth="1"/>
    <col min="14087" max="14087" width="23.42578125" style="1" customWidth="1"/>
    <col min="14088" max="14088" width="22" style="1" customWidth="1"/>
    <col min="14089" max="14089" width="7.5703125" style="1" customWidth="1"/>
    <col min="14090" max="14116" width="0" style="1" hidden="1" customWidth="1"/>
    <col min="14117" max="14336" width="11.42578125" style="1"/>
    <col min="14337" max="14337" width="15.42578125" style="1" customWidth="1"/>
    <col min="14338" max="14338" width="3.85546875" style="1" customWidth="1"/>
    <col min="14339" max="14339" width="49.85546875" style="1" customWidth="1"/>
    <col min="14340" max="14340" width="22.5703125" style="1" customWidth="1"/>
    <col min="14341" max="14341" width="23" style="1" customWidth="1"/>
    <col min="14342" max="14342" width="22.85546875" style="1" customWidth="1"/>
    <col min="14343" max="14343" width="23.42578125" style="1" customWidth="1"/>
    <col min="14344" max="14344" width="22" style="1" customWidth="1"/>
    <col min="14345" max="14345" width="7.5703125" style="1" customWidth="1"/>
    <col min="14346" max="14372" width="0" style="1" hidden="1" customWidth="1"/>
    <col min="14373" max="14592" width="11.42578125" style="1"/>
    <col min="14593" max="14593" width="15.42578125" style="1" customWidth="1"/>
    <col min="14594" max="14594" width="3.85546875" style="1" customWidth="1"/>
    <col min="14595" max="14595" width="49.85546875" style="1" customWidth="1"/>
    <col min="14596" max="14596" width="22.5703125" style="1" customWidth="1"/>
    <col min="14597" max="14597" width="23" style="1" customWidth="1"/>
    <col min="14598" max="14598" width="22.85546875" style="1" customWidth="1"/>
    <col min="14599" max="14599" width="23.42578125" style="1" customWidth="1"/>
    <col min="14600" max="14600" width="22" style="1" customWidth="1"/>
    <col min="14601" max="14601" width="7.5703125" style="1" customWidth="1"/>
    <col min="14602" max="14628" width="0" style="1" hidden="1" customWidth="1"/>
    <col min="14629" max="14848" width="11.42578125" style="1"/>
    <col min="14849" max="14849" width="15.42578125" style="1" customWidth="1"/>
    <col min="14850" max="14850" width="3.85546875" style="1" customWidth="1"/>
    <col min="14851" max="14851" width="49.85546875" style="1" customWidth="1"/>
    <col min="14852" max="14852" width="22.5703125" style="1" customWidth="1"/>
    <col min="14853" max="14853" width="23" style="1" customWidth="1"/>
    <col min="14854" max="14854" width="22.85546875" style="1" customWidth="1"/>
    <col min="14855" max="14855" width="23.42578125" style="1" customWidth="1"/>
    <col min="14856" max="14856" width="22" style="1" customWidth="1"/>
    <col min="14857" max="14857" width="7.5703125" style="1" customWidth="1"/>
    <col min="14858" max="14884" width="0" style="1" hidden="1" customWidth="1"/>
    <col min="14885" max="15104" width="11.42578125" style="1"/>
    <col min="15105" max="15105" width="15.42578125" style="1" customWidth="1"/>
    <col min="15106" max="15106" width="3.85546875" style="1" customWidth="1"/>
    <col min="15107" max="15107" width="49.85546875" style="1" customWidth="1"/>
    <col min="15108" max="15108" width="22.5703125" style="1" customWidth="1"/>
    <col min="15109" max="15109" width="23" style="1" customWidth="1"/>
    <col min="15110" max="15110" width="22.85546875" style="1" customWidth="1"/>
    <col min="15111" max="15111" width="23.42578125" style="1" customWidth="1"/>
    <col min="15112" max="15112" width="22" style="1" customWidth="1"/>
    <col min="15113" max="15113" width="7.5703125" style="1" customWidth="1"/>
    <col min="15114" max="15140" width="0" style="1" hidden="1" customWidth="1"/>
    <col min="15141" max="15360" width="11.42578125" style="1"/>
    <col min="15361" max="15361" width="15.42578125" style="1" customWidth="1"/>
    <col min="15362" max="15362" width="3.85546875" style="1" customWidth="1"/>
    <col min="15363" max="15363" width="49.85546875" style="1" customWidth="1"/>
    <col min="15364" max="15364" width="22.5703125" style="1" customWidth="1"/>
    <col min="15365" max="15365" width="23" style="1" customWidth="1"/>
    <col min="15366" max="15366" width="22.85546875" style="1" customWidth="1"/>
    <col min="15367" max="15367" width="23.42578125" style="1" customWidth="1"/>
    <col min="15368" max="15368" width="22" style="1" customWidth="1"/>
    <col min="15369" max="15369" width="7.5703125" style="1" customWidth="1"/>
    <col min="15370" max="15396" width="0" style="1" hidden="1" customWidth="1"/>
    <col min="15397" max="15616" width="11.42578125" style="1"/>
    <col min="15617" max="15617" width="15.42578125" style="1" customWidth="1"/>
    <col min="15618" max="15618" width="3.85546875" style="1" customWidth="1"/>
    <col min="15619" max="15619" width="49.85546875" style="1" customWidth="1"/>
    <col min="15620" max="15620" width="22.5703125" style="1" customWidth="1"/>
    <col min="15621" max="15621" width="23" style="1" customWidth="1"/>
    <col min="15622" max="15622" width="22.85546875" style="1" customWidth="1"/>
    <col min="15623" max="15623" width="23.42578125" style="1" customWidth="1"/>
    <col min="15624" max="15624" width="22" style="1" customWidth="1"/>
    <col min="15625" max="15625" width="7.5703125" style="1" customWidth="1"/>
    <col min="15626" max="15652" width="0" style="1" hidden="1" customWidth="1"/>
    <col min="15653" max="15872" width="11.42578125" style="1"/>
    <col min="15873" max="15873" width="15.42578125" style="1" customWidth="1"/>
    <col min="15874" max="15874" width="3.85546875" style="1" customWidth="1"/>
    <col min="15875" max="15875" width="49.85546875" style="1" customWidth="1"/>
    <col min="15876" max="15876" width="22.5703125" style="1" customWidth="1"/>
    <col min="15877" max="15877" width="23" style="1" customWidth="1"/>
    <col min="15878" max="15878" width="22.85546875" style="1" customWidth="1"/>
    <col min="15879" max="15879" width="23.42578125" style="1" customWidth="1"/>
    <col min="15880" max="15880" width="22" style="1" customWidth="1"/>
    <col min="15881" max="15881" width="7.5703125" style="1" customWidth="1"/>
    <col min="15882" max="15908" width="0" style="1" hidden="1" customWidth="1"/>
    <col min="15909" max="16128" width="11.42578125" style="1"/>
    <col min="16129" max="16129" width="15.42578125" style="1" customWidth="1"/>
    <col min="16130" max="16130" width="3.85546875" style="1" customWidth="1"/>
    <col min="16131" max="16131" width="49.85546875" style="1" customWidth="1"/>
    <col min="16132" max="16132" width="22.5703125" style="1" customWidth="1"/>
    <col min="16133" max="16133" width="23" style="1" customWidth="1"/>
    <col min="16134" max="16134" width="22.85546875" style="1" customWidth="1"/>
    <col min="16135" max="16135" width="23.42578125" style="1" customWidth="1"/>
    <col min="16136" max="16136" width="22" style="1" customWidth="1"/>
    <col min="16137" max="16137" width="7.5703125" style="1" customWidth="1"/>
    <col min="16138" max="16164" width="0" style="1" hidden="1" customWidth="1"/>
    <col min="16165" max="16384" width="11.42578125" style="1"/>
  </cols>
  <sheetData>
    <row r="1" spans="1:8" ht="15.75" thickBot="1" x14ac:dyDescent="0.3"/>
    <row r="2" spans="1:8" x14ac:dyDescent="0.25">
      <c r="A2" s="416" t="s">
        <v>1</v>
      </c>
      <c r="B2" s="417"/>
      <c r="C2" s="417"/>
      <c r="D2" s="417"/>
      <c r="E2" s="417"/>
      <c r="F2" s="417"/>
      <c r="G2" s="417"/>
      <c r="H2" s="418"/>
    </row>
    <row r="3" spans="1:8" ht="11.25" customHeight="1" x14ac:dyDescent="0.25">
      <c r="A3" s="419" t="s">
        <v>115</v>
      </c>
      <c r="B3" s="420"/>
      <c r="C3" s="420"/>
      <c r="D3" s="420"/>
      <c r="E3" s="420"/>
      <c r="F3" s="420"/>
      <c r="G3" s="420"/>
      <c r="H3" s="421"/>
    </row>
    <row r="4" spans="1:8" ht="0.75" customHeight="1" x14ac:dyDescent="0.25">
      <c r="A4" s="2"/>
      <c r="H4" s="5"/>
    </row>
    <row r="5" spans="1:8" ht="21.75" customHeight="1" x14ac:dyDescent="0.25">
      <c r="A5" s="6" t="s">
        <v>0</v>
      </c>
      <c r="H5" s="5"/>
    </row>
    <row r="6" spans="1:8" ht="16.5" hidden="1" customHeight="1" x14ac:dyDescent="0.25">
      <c r="A6" s="2"/>
      <c r="H6" s="7"/>
    </row>
    <row r="7" spans="1:8" ht="21.75" customHeight="1" thickBot="1" x14ac:dyDescent="0.3">
      <c r="A7" s="2" t="s">
        <v>116</v>
      </c>
      <c r="C7" s="57" t="s">
        <v>4</v>
      </c>
      <c r="E7" s="3" t="s">
        <v>117</v>
      </c>
      <c r="F7" s="3" t="s">
        <v>229</v>
      </c>
      <c r="G7" s="3" t="s">
        <v>118</v>
      </c>
      <c r="H7" s="5"/>
    </row>
    <row r="8" spans="1:8" ht="9.75" hidden="1" customHeight="1" x14ac:dyDescent="0.25">
      <c r="A8" s="103"/>
      <c r="B8" s="62"/>
      <c r="C8" s="111"/>
      <c r="D8" s="246"/>
      <c r="E8" s="63"/>
      <c r="F8" s="63"/>
      <c r="G8" s="63"/>
      <c r="H8" s="65"/>
    </row>
    <row r="9" spans="1:8" ht="15.75" thickBot="1" x14ac:dyDescent="0.3">
      <c r="A9" s="112"/>
      <c r="B9" s="113"/>
      <c r="C9" s="114"/>
      <c r="D9" s="247"/>
      <c r="E9" s="115"/>
      <c r="F9" s="115"/>
      <c r="G9" s="115"/>
      <c r="H9" s="116"/>
    </row>
    <row r="10" spans="1:8" ht="39" customHeight="1" thickBot="1" x14ac:dyDescent="0.3">
      <c r="A10" s="43" t="s">
        <v>119</v>
      </c>
      <c r="B10" s="44"/>
      <c r="C10" s="44" t="s">
        <v>120</v>
      </c>
      <c r="D10" s="248" t="s">
        <v>121</v>
      </c>
      <c r="E10" s="45" t="s">
        <v>122</v>
      </c>
      <c r="F10" s="45" t="s">
        <v>123</v>
      </c>
      <c r="G10" s="45" t="s">
        <v>124</v>
      </c>
      <c r="H10" s="47" t="s">
        <v>125</v>
      </c>
    </row>
    <row r="11" spans="1:8" s="119" customFormat="1" ht="16.5" thickBot="1" x14ac:dyDescent="0.3">
      <c r="A11" s="244" t="s">
        <v>13</v>
      </c>
      <c r="B11" s="117"/>
      <c r="C11" s="118" t="s">
        <v>14</v>
      </c>
      <c r="D11" s="249">
        <f>+D12+D58+D117</f>
        <v>69284009651</v>
      </c>
      <c r="E11" s="109">
        <f>+E12+E58+E117</f>
        <v>57459608373.440002</v>
      </c>
      <c r="F11" s="109">
        <f>+F12+F58+F117</f>
        <v>36692186845.879997</v>
      </c>
      <c r="G11" s="109">
        <f>+G12+G58+G117</f>
        <v>29403386368.73</v>
      </c>
      <c r="H11" s="110">
        <f>+H12+H58+H117</f>
        <v>28430116778.73</v>
      </c>
    </row>
    <row r="12" spans="1:8" ht="15.75" x14ac:dyDescent="0.25">
      <c r="A12" s="21">
        <v>1</v>
      </c>
      <c r="B12" s="22"/>
      <c r="C12" s="78" t="s">
        <v>15</v>
      </c>
      <c r="D12" s="250">
        <f>+D13</f>
        <v>51272894218</v>
      </c>
      <c r="E12" s="120">
        <f>+E13</f>
        <v>47996582874</v>
      </c>
      <c r="F12" s="120">
        <f>+F13</f>
        <v>27540254198</v>
      </c>
      <c r="G12" s="120">
        <f>+G13</f>
        <v>24104388305</v>
      </c>
      <c r="H12" s="121">
        <f>+H13</f>
        <v>23141531261</v>
      </c>
    </row>
    <row r="13" spans="1:8" ht="15.75" x14ac:dyDescent="0.25">
      <c r="A13" s="26">
        <v>10</v>
      </c>
      <c r="B13" s="27"/>
      <c r="C13" s="30" t="s">
        <v>15</v>
      </c>
      <c r="D13" s="124">
        <f>+D14+D34+D37</f>
        <v>51272894218</v>
      </c>
      <c r="E13" s="122">
        <f>+E14+E34+E37</f>
        <v>47996582874</v>
      </c>
      <c r="F13" s="122">
        <f>+F14+F34+F37</f>
        <v>27540254198</v>
      </c>
      <c r="G13" s="122">
        <f>+G14+G34+G37</f>
        <v>24104388305</v>
      </c>
      <c r="H13" s="123">
        <f>+H14+H34+H37</f>
        <v>23141531261</v>
      </c>
    </row>
    <row r="14" spans="1:8" ht="14.25" customHeight="1" x14ac:dyDescent="0.25">
      <c r="A14" s="26">
        <v>101</v>
      </c>
      <c r="B14" s="27"/>
      <c r="C14" s="30" t="s">
        <v>16</v>
      </c>
      <c r="D14" s="124">
        <f>+D15+D19+D22+D30+D33</f>
        <v>33249543984</v>
      </c>
      <c r="E14" s="122">
        <f>+E15+E19+E22+E30</f>
        <v>30613709905</v>
      </c>
      <c r="F14" s="122">
        <f>+F15+F19+F22+F30</f>
        <v>15404360284</v>
      </c>
      <c r="G14" s="122">
        <f>+G15+G19+G22+G30</f>
        <v>15379804009</v>
      </c>
      <c r="H14" s="123">
        <f>+H15+H19+H22+H30</f>
        <v>15379804009</v>
      </c>
    </row>
    <row r="15" spans="1:8" ht="15.75" x14ac:dyDescent="0.25">
      <c r="A15" s="26">
        <v>1011</v>
      </c>
      <c r="B15" s="27"/>
      <c r="C15" s="30" t="s">
        <v>126</v>
      </c>
      <c r="D15" s="124">
        <f>SUM(D16:D18)</f>
        <v>21385056936</v>
      </c>
      <c r="E15" s="122">
        <f>SUM(E16:E18)</f>
        <v>21385056936</v>
      </c>
      <c r="F15" s="122">
        <f>SUM(F16:F18)</f>
        <v>11565758236</v>
      </c>
      <c r="G15" s="122">
        <f>SUM(G16:G18)</f>
        <v>11541201961</v>
      </c>
      <c r="H15" s="123">
        <f>SUM(H16:H18)</f>
        <v>11541201961</v>
      </c>
    </row>
    <row r="16" spans="1:8" ht="15.75" x14ac:dyDescent="0.25">
      <c r="A16" s="26">
        <v>10111</v>
      </c>
      <c r="B16" s="27">
        <v>20</v>
      </c>
      <c r="C16" s="30" t="s">
        <v>18</v>
      </c>
      <c r="D16" s="124">
        <v>20072456140</v>
      </c>
      <c r="E16" s="122">
        <v>20072456140</v>
      </c>
      <c r="F16" s="122">
        <v>10921940247</v>
      </c>
      <c r="G16" s="122">
        <v>10921940247</v>
      </c>
      <c r="H16" s="123">
        <v>10921940247</v>
      </c>
    </row>
    <row r="17" spans="1:8" ht="15.75" x14ac:dyDescent="0.25">
      <c r="A17" s="26">
        <v>10112</v>
      </c>
      <c r="B17" s="27">
        <v>20</v>
      </c>
      <c r="C17" s="30" t="s">
        <v>19</v>
      </c>
      <c r="D17" s="124">
        <v>1120980658</v>
      </c>
      <c r="E17" s="122">
        <v>1120980658</v>
      </c>
      <c r="F17" s="122">
        <v>571483965</v>
      </c>
      <c r="G17" s="122">
        <v>571483965</v>
      </c>
      <c r="H17" s="123">
        <v>571483965</v>
      </c>
    </row>
    <row r="18" spans="1:8" ht="20.25" customHeight="1" x14ac:dyDescent="0.25">
      <c r="A18" s="26">
        <v>10114</v>
      </c>
      <c r="B18" s="27">
        <v>20</v>
      </c>
      <c r="C18" s="30" t="s">
        <v>20</v>
      </c>
      <c r="D18" s="124">
        <v>191620138</v>
      </c>
      <c r="E18" s="122">
        <v>191620138</v>
      </c>
      <c r="F18" s="122">
        <v>72334024</v>
      </c>
      <c r="G18" s="122">
        <v>47777749</v>
      </c>
      <c r="H18" s="123">
        <v>47777749</v>
      </c>
    </row>
    <row r="19" spans="1:8" ht="15.75" x14ac:dyDescent="0.25">
      <c r="A19" s="26">
        <v>1014</v>
      </c>
      <c r="B19" s="27"/>
      <c r="C19" s="30" t="s">
        <v>21</v>
      </c>
      <c r="D19" s="124">
        <f>SUM(D20:D21)</f>
        <v>4304408326</v>
      </c>
      <c r="E19" s="122">
        <f>SUM(E20:E21)</f>
        <v>4304408326</v>
      </c>
      <c r="F19" s="122">
        <f>SUM(F20:F21)</f>
        <v>1931396754</v>
      </c>
      <c r="G19" s="122">
        <f>SUM(G20:G21)</f>
        <v>1931396754</v>
      </c>
      <c r="H19" s="123">
        <f>SUM(H20:H21)</f>
        <v>1931396754</v>
      </c>
    </row>
    <row r="20" spans="1:8" ht="15.75" x14ac:dyDescent="0.25">
      <c r="A20" s="26">
        <v>10141</v>
      </c>
      <c r="B20" s="27">
        <v>20</v>
      </c>
      <c r="C20" s="30" t="s">
        <v>22</v>
      </c>
      <c r="D20" s="124">
        <v>777355830</v>
      </c>
      <c r="E20" s="122">
        <v>777355830</v>
      </c>
      <c r="F20" s="122">
        <v>381470767</v>
      </c>
      <c r="G20" s="122">
        <v>381470767</v>
      </c>
      <c r="H20" s="123">
        <v>381470767</v>
      </c>
    </row>
    <row r="21" spans="1:8" ht="15.75" x14ac:dyDescent="0.25">
      <c r="A21" s="26">
        <v>10142</v>
      </c>
      <c r="B21" s="27">
        <v>20</v>
      </c>
      <c r="C21" s="30" t="s">
        <v>23</v>
      </c>
      <c r="D21" s="124">
        <v>3527052496</v>
      </c>
      <c r="E21" s="124">
        <v>3527052496</v>
      </c>
      <c r="F21" s="122">
        <v>1549925987</v>
      </c>
      <c r="G21" s="122">
        <v>1549925987</v>
      </c>
      <c r="H21" s="123">
        <v>1549925987</v>
      </c>
    </row>
    <row r="22" spans="1:8" ht="15.75" customHeight="1" x14ac:dyDescent="0.25">
      <c r="A22" s="26">
        <v>1015</v>
      </c>
      <c r="B22" s="27"/>
      <c r="C22" s="30" t="s">
        <v>24</v>
      </c>
      <c r="D22" s="124">
        <f>SUM(D23:D29)</f>
        <v>4721278363</v>
      </c>
      <c r="E22" s="122">
        <f>SUM(E23:E29)</f>
        <v>4721278363</v>
      </c>
      <c r="F22" s="122">
        <f>SUM(F23:F29)</f>
        <v>1775099190</v>
      </c>
      <c r="G22" s="122">
        <f>SUM(G23:G29)</f>
        <v>1775099190</v>
      </c>
      <c r="H22" s="123">
        <f>SUM(H23:H29)</f>
        <v>1775099190</v>
      </c>
    </row>
    <row r="23" spans="1:8" ht="15.75" x14ac:dyDescent="0.25">
      <c r="A23" s="26">
        <v>10152</v>
      </c>
      <c r="B23" s="27">
        <v>20</v>
      </c>
      <c r="C23" s="30" t="s">
        <v>25</v>
      </c>
      <c r="D23" s="124">
        <v>731342122</v>
      </c>
      <c r="E23" s="122">
        <v>731342122</v>
      </c>
      <c r="F23" s="122">
        <v>240778611</v>
      </c>
      <c r="G23" s="122">
        <v>240778611</v>
      </c>
      <c r="H23" s="123">
        <v>240778611</v>
      </c>
    </row>
    <row r="24" spans="1:8" ht="15.75" x14ac:dyDescent="0.25">
      <c r="A24" s="26">
        <v>10155</v>
      </c>
      <c r="B24" s="27">
        <v>20</v>
      </c>
      <c r="C24" s="30" t="s">
        <v>26</v>
      </c>
      <c r="D24" s="124">
        <v>152324729</v>
      </c>
      <c r="E24" s="122">
        <v>152324729</v>
      </c>
      <c r="F24" s="122">
        <v>52829536</v>
      </c>
      <c r="G24" s="122">
        <v>52829536</v>
      </c>
      <c r="H24" s="123">
        <v>52829536</v>
      </c>
    </row>
    <row r="25" spans="1:8" ht="15.75" x14ac:dyDescent="0.25">
      <c r="A25" s="26">
        <v>101512</v>
      </c>
      <c r="B25" s="27">
        <v>20</v>
      </c>
      <c r="C25" s="30" t="s">
        <v>127</v>
      </c>
      <c r="D25" s="124">
        <v>2100000</v>
      </c>
      <c r="E25" s="122">
        <v>2100000</v>
      </c>
      <c r="F25" s="122">
        <v>940891</v>
      </c>
      <c r="G25" s="122">
        <v>940891</v>
      </c>
      <c r="H25" s="123">
        <v>940891</v>
      </c>
    </row>
    <row r="26" spans="1:8" ht="15.75" x14ac:dyDescent="0.25">
      <c r="A26" s="26">
        <v>101514</v>
      </c>
      <c r="B26" s="27">
        <v>20</v>
      </c>
      <c r="C26" s="30" t="s">
        <v>128</v>
      </c>
      <c r="D26" s="124">
        <v>1012895274</v>
      </c>
      <c r="E26" s="122">
        <v>1012895274</v>
      </c>
      <c r="F26" s="124">
        <v>997891711</v>
      </c>
      <c r="G26" s="124">
        <v>997891711</v>
      </c>
      <c r="H26" s="125">
        <v>997891711</v>
      </c>
    </row>
    <row r="27" spans="1:8" ht="15.75" x14ac:dyDescent="0.25">
      <c r="A27" s="26">
        <v>101515</v>
      </c>
      <c r="B27" s="27">
        <v>20</v>
      </c>
      <c r="C27" s="30" t="s">
        <v>28</v>
      </c>
      <c r="D27" s="124">
        <v>1012389369</v>
      </c>
      <c r="E27" s="122">
        <v>1012389369</v>
      </c>
      <c r="F27" s="122">
        <v>443149926</v>
      </c>
      <c r="G27" s="122">
        <v>443149926</v>
      </c>
      <c r="H27" s="123">
        <v>443149926</v>
      </c>
    </row>
    <row r="28" spans="1:8" ht="15.75" x14ac:dyDescent="0.25">
      <c r="A28" s="26">
        <v>101516</v>
      </c>
      <c r="B28" s="27">
        <v>20</v>
      </c>
      <c r="C28" s="30" t="s">
        <v>29</v>
      </c>
      <c r="D28" s="124">
        <v>1742247417</v>
      </c>
      <c r="E28" s="122">
        <v>1742247417</v>
      </c>
      <c r="F28" s="122">
        <v>6220411</v>
      </c>
      <c r="G28" s="122">
        <v>6220411</v>
      </c>
      <c r="H28" s="123">
        <v>6220411</v>
      </c>
    </row>
    <row r="29" spans="1:8" ht="15.75" x14ac:dyDescent="0.25">
      <c r="A29" s="26">
        <v>101592</v>
      </c>
      <c r="B29" s="27">
        <v>20</v>
      </c>
      <c r="C29" s="30" t="s">
        <v>129</v>
      </c>
      <c r="D29" s="124">
        <v>67979452</v>
      </c>
      <c r="E29" s="122">
        <v>67979452</v>
      </c>
      <c r="F29" s="122">
        <v>33288104</v>
      </c>
      <c r="G29" s="122">
        <v>33288104</v>
      </c>
      <c r="H29" s="123">
        <v>33288104</v>
      </c>
    </row>
    <row r="30" spans="1:8" ht="31.5" x14ac:dyDescent="0.25">
      <c r="A30" s="26">
        <v>1019</v>
      </c>
      <c r="B30" s="27"/>
      <c r="C30" s="30" t="s">
        <v>31</v>
      </c>
      <c r="D30" s="124">
        <f>+D31+D32</f>
        <v>202966280</v>
      </c>
      <c r="E30" s="122">
        <f>+E31+E32</f>
        <v>202966280</v>
      </c>
      <c r="F30" s="122">
        <f>+F31+F32</f>
        <v>132106104</v>
      </c>
      <c r="G30" s="122">
        <f>+G31+G32</f>
        <v>132106104</v>
      </c>
      <c r="H30" s="123">
        <f>+H31+H32</f>
        <v>132106104</v>
      </c>
    </row>
    <row r="31" spans="1:8" ht="15.75" x14ac:dyDescent="0.25">
      <c r="A31" s="26">
        <v>10191</v>
      </c>
      <c r="B31" s="27">
        <v>20</v>
      </c>
      <c r="C31" s="30" t="s">
        <v>32</v>
      </c>
      <c r="D31" s="124">
        <v>100182861</v>
      </c>
      <c r="E31" s="122">
        <v>100182861</v>
      </c>
      <c r="F31" s="122">
        <v>46068233</v>
      </c>
      <c r="G31" s="122">
        <v>46068233</v>
      </c>
      <c r="H31" s="123">
        <v>46068233</v>
      </c>
    </row>
    <row r="32" spans="1:8" ht="15.75" x14ac:dyDescent="0.25">
      <c r="A32" s="26">
        <v>10193</v>
      </c>
      <c r="B32" s="27">
        <v>20</v>
      </c>
      <c r="C32" s="30" t="s">
        <v>33</v>
      </c>
      <c r="D32" s="124">
        <v>102783419</v>
      </c>
      <c r="E32" s="122">
        <v>102783419</v>
      </c>
      <c r="F32" s="122">
        <v>86037871</v>
      </c>
      <c r="G32" s="122">
        <v>86037871</v>
      </c>
      <c r="H32" s="123">
        <v>86037871</v>
      </c>
    </row>
    <row r="33" spans="1:8" ht="30.75" customHeight="1" x14ac:dyDescent="0.25">
      <c r="A33" s="26">
        <v>10110</v>
      </c>
      <c r="B33" s="27">
        <v>20</v>
      </c>
      <c r="C33" s="30" t="s">
        <v>130</v>
      </c>
      <c r="D33" s="124">
        <v>2635834079</v>
      </c>
      <c r="E33" s="122">
        <v>0</v>
      </c>
      <c r="F33" s="122">
        <v>0</v>
      </c>
      <c r="G33" s="122">
        <v>0</v>
      </c>
      <c r="H33" s="123">
        <v>0</v>
      </c>
    </row>
    <row r="34" spans="1:8" ht="15.75" x14ac:dyDescent="0.25">
      <c r="A34" s="26">
        <v>102</v>
      </c>
      <c r="B34" s="27"/>
      <c r="C34" s="30" t="s">
        <v>34</v>
      </c>
      <c r="D34" s="124">
        <f>SUM(D35:D36)</f>
        <v>8911457434</v>
      </c>
      <c r="E34" s="124">
        <f>SUM(E35:E36)</f>
        <v>8270980169</v>
      </c>
      <c r="F34" s="124">
        <f>SUM(F35:F36)</f>
        <v>7215297518</v>
      </c>
      <c r="G34" s="124">
        <f>SUM(G35:G36)</f>
        <v>3803987900</v>
      </c>
      <c r="H34" s="125">
        <f>SUM(H35:H36)</f>
        <v>3803987900</v>
      </c>
    </row>
    <row r="35" spans="1:8" ht="15.75" x14ac:dyDescent="0.25">
      <c r="A35" s="26">
        <v>10212</v>
      </c>
      <c r="B35" s="27">
        <v>20</v>
      </c>
      <c r="C35" s="30" t="s">
        <v>35</v>
      </c>
      <c r="D35" s="124">
        <v>590000000</v>
      </c>
      <c r="E35" s="122">
        <v>484174874</v>
      </c>
      <c r="F35" s="122">
        <v>311580668</v>
      </c>
      <c r="G35" s="122">
        <v>21580668</v>
      </c>
      <c r="H35" s="123">
        <v>21580668</v>
      </c>
    </row>
    <row r="36" spans="1:8" ht="15.75" x14ac:dyDescent="0.25">
      <c r="A36" s="26">
        <v>10214</v>
      </c>
      <c r="B36" s="27">
        <v>20</v>
      </c>
      <c r="C36" s="30" t="s">
        <v>36</v>
      </c>
      <c r="D36" s="124">
        <v>8321457434</v>
      </c>
      <c r="E36" s="122">
        <v>7786805295</v>
      </c>
      <c r="F36" s="122">
        <v>6903716850</v>
      </c>
      <c r="G36" s="122">
        <v>3782407232</v>
      </c>
      <c r="H36" s="123">
        <v>3782407232</v>
      </c>
    </row>
    <row r="37" spans="1:8" ht="31.5" customHeight="1" x14ac:dyDescent="0.25">
      <c r="A37" s="26">
        <v>105</v>
      </c>
      <c r="B37" s="27"/>
      <c r="C37" s="30" t="s">
        <v>131</v>
      </c>
      <c r="D37" s="124">
        <f>+D38+D42+D46+D47</f>
        <v>9111892800</v>
      </c>
      <c r="E37" s="122">
        <f>+E38+E42+E46+E47</f>
        <v>9111892800</v>
      </c>
      <c r="F37" s="122">
        <f>+F38+F42+F46+F47</f>
        <v>4920596396</v>
      </c>
      <c r="G37" s="122">
        <f>+G38+G42+G46+G47</f>
        <v>4920596396</v>
      </c>
      <c r="H37" s="123">
        <f>+H38+H42+H46+H47</f>
        <v>3957739352</v>
      </c>
    </row>
    <row r="38" spans="1:8" ht="15.75" x14ac:dyDescent="0.25">
      <c r="A38" s="26">
        <v>1051</v>
      </c>
      <c r="B38" s="27"/>
      <c r="C38" s="30" t="s">
        <v>38</v>
      </c>
      <c r="D38" s="124">
        <f>SUM(D39:D41)</f>
        <v>4924245681</v>
      </c>
      <c r="E38" s="122">
        <f>SUM(E39:E41)</f>
        <v>4924245681</v>
      </c>
      <c r="F38" s="122">
        <f>SUM(F39:F41)</f>
        <v>2426459729</v>
      </c>
      <c r="G38" s="122">
        <f>SUM(G39:G41)</f>
        <v>2426459729</v>
      </c>
      <c r="H38" s="123">
        <f>SUM(H39:H41)</f>
        <v>1869753529</v>
      </c>
    </row>
    <row r="39" spans="1:8" ht="15.75" x14ac:dyDescent="0.25">
      <c r="A39" s="26">
        <v>10511</v>
      </c>
      <c r="B39" s="27">
        <v>20</v>
      </c>
      <c r="C39" s="30" t="s">
        <v>39</v>
      </c>
      <c r="D39" s="124">
        <v>1044978140</v>
      </c>
      <c r="E39" s="122">
        <v>1044978140</v>
      </c>
      <c r="F39" s="122">
        <v>532769600</v>
      </c>
      <c r="G39" s="122">
        <v>532769600</v>
      </c>
      <c r="H39" s="123">
        <v>385636200</v>
      </c>
    </row>
    <row r="40" spans="1:8" ht="31.5" x14ac:dyDescent="0.25">
      <c r="A40" s="26">
        <v>10513</v>
      </c>
      <c r="B40" s="27">
        <v>20</v>
      </c>
      <c r="C40" s="30" t="s">
        <v>132</v>
      </c>
      <c r="D40" s="124">
        <v>1750775142</v>
      </c>
      <c r="E40" s="122">
        <v>1750775142</v>
      </c>
      <c r="F40" s="122">
        <v>860815104</v>
      </c>
      <c r="G40" s="122">
        <v>860815104</v>
      </c>
      <c r="H40" s="123">
        <v>675194304</v>
      </c>
    </row>
    <row r="41" spans="1:8" ht="15.75" x14ac:dyDescent="0.25">
      <c r="A41" s="26">
        <v>10514</v>
      </c>
      <c r="B41" s="27">
        <v>20</v>
      </c>
      <c r="C41" s="30" t="s">
        <v>41</v>
      </c>
      <c r="D41" s="124">
        <v>2128492399</v>
      </c>
      <c r="E41" s="122">
        <v>2128492399</v>
      </c>
      <c r="F41" s="122">
        <v>1032875025</v>
      </c>
      <c r="G41" s="122">
        <v>1032875025</v>
      </c>
      <c r="H41" s="123">
        <v>808923025</v>
      </c>
    </row>
    <row r="42" spans="1:8" ht="15.75" x14ac:dyDescent="0.25">
      <c r="A42" s="26">
        <v>1052</v>
      </c>
      <c r="B42" s="27"/>
      <c r="C42" s="30" t="s">
        <v>133</v>
      </c>
      <c r="D42" s="124">
        <f>+D43+D44+D45</f>
        <v>2862507970</v>
      </c>
      <c r="E42" s="122">
        <f>+E43+E44+E45</f>
        <v>2862507970</v>
      </c>
      <c r="F42" s="122">
        <f>+F43+F44+F45</f>
        <v>1828138157</v>
      </c>
      <c r="G42" s="122">
        <f>+G43+G44+G45</f>
        <v>1828138157</v>
      </c>
      <c r="H42" s="123">
        <f>+H43+H44+H45</f>
        <v>1605913513</v>
      </c>
    </row>
    <row r="43" spans="1:8" ht="15.75" x14ac:dyDescent="0.25">
      <c r="A43" s="26">
        <v>10522</v>
      </c>
      <c r="B43" s="27">
        <v>20</v>
      </c>
      <c r="C43" s="30" t="s">
        <v>43</v>
      </c>
      <c r="D43" s="124">
        <v>1532106631</v>
      </c>
      <c r="E43" s="122">
        <v>1532106631</v>
      </c>
      <c r="F43" s="122">
        <v>1181331305</v>
      </c>
      <c r="G43" s="122">
        <v>1181331305</v>
      </c>
      <c r="H43" s="123">
        <v>1098926661</v>
      </c>
    </row>
    <row r="44" spans="1:8" ht="31.5" x14ac:dyDescent="0.25">
      <c r="A44" s="26">
        <v>10523</v>
      </c>
      <c r="B44" s="27">
        <v>20</v>
      </c>
      <c r="C44" s="30" t="s">
        <v>44</v>
      </c>
      <c r="D44" s="124">
        <v>1197417320</v>
      </c>
      <c r="E44" s="122">
        <v>1197417320</v>
      </c>
      <c r="F44" s="122">
        <v>586561336</v>
      </c>
      <c r="G44" s="122">
        <v>586561336</v>
      </c>
      <c r="H44" s="123">
        <v>459528136</v>
      </c>
    </row>
    <row r="45" spans="1:8" ht="47.25" x14ac:dyDescent="0.25">
      <c r="A45" s="26">
        <v>10527</v>
      </c>
      <c r="B45" s="27">
        <v>20</v>
      </c>
      <c r="C45" s="30" t="s">
        <v>134</v>
      </c>
      <c r="D45" s="124">
        <v>132984019</v>
      </c>
      <c r="E45" s="122">
        <v>132984019</v>
      </c>
      <c r="F45" s="122">
        <v>60245516</v>
      </c>
      <c r="G45" s="122">
        <v>60245516</v>
      </c>
      <c r="H45" s="123">
        <v>47458716</v>
      </c>
    </row>
    <row r="46" spans="1:8" ht="15.75" x14ac:dyDescent="0.25">
      <c r="A46" s="26">
        <v>1056</v>
      </c>
      <c r="B46" s="27">
        <v>20</v>
      </c>
      <c r="C46" s="30" t="s">
        <v>46</v>
      </c>
      <c r="D46" s="124">
        <v>792189259</v>
      </c>
      <c r="E46" s="122">
        <v>792189259</v>
      </c>
      <c r="F46" s="122">
        <v>399586570</v>
      </c>
      <c r="G46" s="122">
        <v>399586570</v>
      </c>
      <c r="H46" s="123">
        <v>289234370</v>
      </c>
    </row>
    <row r="47" spans="1:8" ht="16.5" thickBot="1" x14ac:dyDescent="0.3">
      <c r="A47" s="32">
        <v>1057</v>
      </c>
      <c r="B47" s="33">
        <v>20</v>
      </c>
      <c r="C47" s="73" t="s">
        <v>47</v>
      </c>
      <c r="D47" s="251">
        <v>532949890</v>
      </c>
      <c r="E47" s="127">
        <v>532949890</v>
      </c>
      <c r="F47" s="127">
        <v>266411940</v>
      </c>
      <c r="G47" s="127">
        <v>266411940</v>
      </c>
      <c r="H47" s="128">
        <v>192837940</v>
      </c>
    </row>
    <row r="48" spans="1:8" ht="6" customHeight="1" thickBot="1" x14ac:dyDescent="0.3">
      <c r="A48" s="38"/>
      <c r="B48" s="39"/>
      <c r="C48" s="75"/>
      <c r="D48" s="252"/>
      <c r="E48" s="129"/>
      <c r="F48" s="42"/>
      <c r="G48" s="129"/>
      <c r="H48" s="130"/>
    </row>
    <row r="49" spans="1:8" x14ac:dyDescent="0.25">
      <c r="A49" s="416" t="s">
        <v>1</v>
      </c>
      <c r="B49" s="417"/>
      <c r="C49" s="417"/>
      <c r="D49" s="417"/>
      <c r="E49" s="417"/>
      <c r="F49" s="417"/>
      <c r="G49" s="417"/>
      <c r="H49" s="418"/>
    </row>
    <row r="50" spans="1:8" x14ac:dyDescent="0.25">
      <c r="A50" s="419" t="s">
        <v>115</v>
      </c>
      <c r="B50" s="420"/>
      <c r="C50" s="420"/>
      <c r="D50" s="420"/>
      <c r="E50" s="420"/>
      <c r="F50" s="420"/>
      <c r="G50" s="420"/>
      <c r="H50" s="421"/>
    </row>
    <row r="51" spans="1:8" hidden="1" x14ac:dyDescent="0.25">
      <c r="A51" s="2"/>
      <c r="H51" s="5"/>
    </row>
    <row r="52" spans="1:8" x14ac:dyDescent="0.25">
      <c r="A52" s="6" t="s">
        <v>0</v>
      </c>
      <c r="D52" s="253"/>
      <c r="H52" s="5"/>
    </row>
    <row r="53" spans="1:8" ht="1.5" customHeight="1" x14ac:dyDescent="0.25">
      <c r="A53" s="2"/>
      <c r="H53" s="7"/>
    </row>
    <row r="54" spans="1:8" ht="21" customHeight="1" thickBot="1" x14ac:dyDescent="0.3">
      <c r="A54" s="2" t="s">
        <v>116</v>
      </c>
      <c r="C54" s="57" t="s">
        <v>4</v>
      </c>
      <c r="E54" s="3" t="str">
        <f>E7</f>
        <v>MES:</v>
      </c>
      <c r="F54" s="3" t="str">
        <f>F7</f>
        <v>JUNIO</v>
      </c>
      <c r="G54" s="3" t="str">
        <f>G7</f>
        <v xml:space="preserve">                                VIGENCIA FISCAL:      2017</v>
      </c>
      <c r="H54" s="5"/>
    </row>
    <row r="55" spans="1:8" ht="28.5" hidden="1" customHeight="1" x14ac:dyDescent="0.25">
      <c r="A55" s="2"/>
      <c r="H55" s="5"/>
    </row>
    <row r="56" spans="1:8" ht="15.75" thickBot="1" x14ac:dyDescent="0.3">
      <c r="A56" s="132"/>
      <c r="B56" s="133"/>
      <c r="C56" s="134"/>
      <c r="D56" s="254"/>
      <c r="E56" s="135"/>
      <c r="F56" s="135"/>
      <c r="G56" s="135"/>
      <c r="H56" s="136"/>
    </row>
    <row r="57" spans="1:8" ht="33.75" customHeight="1" thickBot="1" x14ac:dyDescent="0.3">
      <c r="A57" s="137" t="s">
        <v>119</v>
      </c>
      <c r="B57" s="138"/>
      <c r="C57" s="139" t="s">
        <v>120</v>
      </c>
      <c r="D57" s="255" t="s">
        <v>121</v>
      </c>
      <c r="E57" s="140" t="s">
        <v>122</v>
      </c>
      <c r="F57" s="140" t="s">
        <v>123</v>
      </c>
      <c r="G57" s="140" t="s">
        <v>124</v>
      </c>
      <c r="H57" s="141" t="s">
        <v>125</v>
      </c>
    </row>
    <row r="58" spans="1:8" ht="31.5" customHeight="1" x14ac:dyDescent="0.25">
      <c r="A58" s="48">
        <v>2</v>
      </c>
      <c r="B58" s="49"/>
      <c r="C58" s="71" t="s">
        <v>48</v>
      </c>
      <c r="D58" s="256">
        <f>+D59</f>
        <v>8304006708</v>
      </c>
      <c r="E58" s="142">
        <f>+E59</f>
        <v>8170773100.4400005</v>
      </c>
      <c r="F58" s="142">
        <f>+F59</f>
        <v>7859680248.8799992</v>
      </c>
      <c r="G58" s="142">
        <f>+G59</f>
        <v>4006745664.73</v>
      </c>
      <c r="H58" s="143">
        <f>+H59</f>
        <v>4006745664.73</v>
      </c>
    </row>
    <row r="59" spans="1:8" ht="15.75" x14ac:dyDescent="0.25">
      <c r="A59" s="26">
        <v>20</v>
      </c>
      <c r="B59" s="27"/>
      <c r="C59" s="30" t="s">
        <v>48</v>
      </c>
      <c r="D59" s="124">
        <f>+D65+D60</f>
        <v>8304006708</v>
      </c>
      <c r="E59" s="122">
        <f>+E65+E60</f>
        <v>8170773100.4400005</v>
      </c>
      <c r="F59" s="122">
        <f>+F65+F60</f>
        <v>7859680248.8799992</v>
      </c>
      <c r="G59" s="122">
        <f>+G65+G60</f>
        <v>4006745664.73</v>
      </c>
      <c r="H59" s="123">
        <f>+H65+H60</f>
        <v>4006745664.73</v>
      </c>
    </row>
    <row r="60" spans="1:8" ht="20.25" customHeight="1" x14ac:dyDescent="0.25">
      <c r="A60" s="26">
        <v>203</v>
      </c>
      <c r="B60" s="27"/>
      <c r="C60" s="30" t="s">
        <v>135</v>
      </c>
      <c r="D60" s="124">
        <f>+D61</f>
        <v>18400000</v>
      </c>
      <c r="E60" s="122">
        <f>+E61</f>
        <v>0</v>
      </c>
      <c r="F60" s="122">
        <f>+F61</f>
        <v>0</v>
      </c>
      <c r="G60" s="122">
        <f>+G61</f>
        <v>0</v>
      </c>
      <c r="H60" s="123">
        <f>+H61</f>
        <v>0</v>
      </c>
    </row>
    <row r="61" spans="1:8" ht="15.75" x14ac:dyDescent="0.25">
      <c r="A61" s="26">
        <v>20350</v>
      </c>
      <c r="B61" s="27"/>
      <c r="C61" s="30" t="s">
        <v>136</v>
      </c>
      <c r="D61" s="124">
        <f>+D62+D63+D64</f>
        <v>18400000</v>
      </c>
      <c r="E61" s="122">
        <f>+E62+E63+E64</f>
        <v>0</v>
      </c>
      <c r="F61" s="122">
        <f>+F62+F63+F64</f>
        <v>0</v>
      </c>
      <c r="G61" s="122">
        <f>+G62+G63+G64</f>
        <v>0</v>
      </c>
      <c r="H61" s="123">
        <f>+H62+H63+H64</f>
        <v>0</v>
      </c>
    </row>
    <row r="62" spans="1:8" ht="21" customHeight="1" x14ac:dyDescent="0.25">
      <c r="A62" s="26">
        <v>203502</v>
      </c>
      <c r="B62" s="27">
        <v>20</v>
      </c>
      <c r="C62" s="30" t="s">
        <v>137</v>
      </c>
      <c r="D62" s="124">
        <v>3000000</v>
      </c>
      <c r="E62" s="122">
        <v>0</v>
      </c>
      <c r="F62" s="122">
        <v>0</v>
      </c>
      <c r="G62" s="122">
        <v>0</v>
      </c>
      <c r="H62" s="123">
        <v>0</v>
      </c>
    </row>
    <row r="63" spans="1:8" ht="21" customHeight="1" x14ac:dyDescent="0.25">
      <c r="A63" s="26">
        <v>203503</v>
      </c>
      <c r="B63" s="27">
        <v>20</v>
      </c>
      <c r="C63" s="30" t="s">
        <v>138</v>
      </c>
      <c r="D63" s="124">
        <v>5000000</v>
      </c>
      <c r="E63" s="122">
        <v>0</v>
      </c>
      <c r="F63" s="122">
        <v>0</v>
      </c>
      <c r="G63" s="122">
        <v>0</v>
      </c>
      <c r="H63" s="123">
        <v>0</v>
      </c>
    </row>
    <row r="64" spans="1:8" ht="21" customHeight="1" x14ac:dyDescent="0.25">
      <c r="A64" s="26">
        <v>2035090</v>
      </c>
      <c r="B64" s="27">
        <v>20</v>
      </c>
      <c r="C64" s="30" t="s">
        <v>139</v>
      </c>
      <c r="D64" s="124">
        <v>10400000</v>
      </c>
      <c r="E64" s="122">
        <v>0</v>
      </c>
      <c r="F64" s="122">
        <v>0</v>
      </c>
      <c r="G64" s="122">
        <v>0</v>
      </c>
      <c r="H64" s="123">
        <v>0</v>
      </c>
    </row>
    <row r="65" spans="1:8" ht="21.75" customHeight="1" x14ac:dyDescent="0.25">
      <c r="A65" s="26">
        <v>204</v>
      </c>
      <c r="B65" s="27"/>
      <c r="C65" s="30" t="s">
        <v>49</v>
      </c>
      <c r="D65" s="124">
        <f>+D69+D66+D75+D91+D94+D96+D101+D105+D110+D111+D115+D107</f>
        <v>8285606708</v>
      </c>
      <c r="E65" s="122">
        <f>+E69+E66+E75+E91+E94+E96+E101+E105+E110+E111+E115+E107</f>
        <v>8170773100.4400005</v>
      </c>
      <c r="F65" s="122">
        <f>+F69+F66+F75+F91+F94+F96+F101+F105+F110+F111+F115+F107</f>
        <v>7859680248.8799992</v>
      </c>
      <c r="G65" s="122">
        <f>+G69+G66+G75+G91+G94+G96+G101+G105+G110+G111+G115+G107</f>
        <v>4006745664.73</v>
      </c>
      <c r="H65" s="123">
        <f>+H69+H66+H75+H91+H94+H96+H101+H105+H110+H111+H115+H107</f>
        <v>4006745664.73</v>
      </c>
    </row>
    <row r="66" spans="1:8" ht="22.5" customHeight="1" x14ac:dyDescent="0.25">
      <c r="A66" s="26">
        <v>2041</v>
      </c>
      <c r="B66" s="27"/>
      <c r="C66" s="30" t="s">
        <v>140</v>
      </c>
      <c r="D66" s="124">
        <f>SUM(D67:D68)</f>
        <v>6051950</v>
      </c>
      <c r="E66" s="122">
        <f>SUM(E67:E68)</f>
        <v>2722389</v>
      </c>
      <c r="F66" s="122">
        <f>SUM(F67:F68)</f>
        <v>2670360</v>
      </c>
      <c r="G66" s="122">
        <f>SUM(G67:G68)</f>
        <v>2670360</v>
      </c>
      <c r="H66" s="123">
        <f>SUM(H67:H68)</f>
        <v>2670360</v>
      </c>
    </row>
    <row r="67" spans="1:8" ht="24.75" customHeight="1" x14ac:dyDescent="0.25">
      <c r="A67" s="26">
        <v>20418</v>
      </c>
      <c r="B67" s="27">
        <v>20</v>
      </c>
      <c r="C67" s="30" t="s">
        <v>141</v>
      </c>
      <c r="D67" s="124">
        <v>6000000</v>
      </c>
      <c r="E67" s="122">
        <v>2670439</v>
      </c>
      <c r="F67" s="122">
        <v>2670360</v>
      </c>
      <c r="G67" s="122">
        <v>2670360</v>
      </c>
      <c r="H67" s="123">
        <v>2670360</v>
      </c>
    </row>
    <row r="68" spans="1:8" ht="25.5" customHeight="1" x14ac:dyDescent="0.25">
      <c r="A68" s="26">
        <v>204125</v>
      </c>
      <c r="B68" s="27">
        <v>20</v>
      </c>
      <c r="C68" s="30" t="s">
        <v>142</v>
      </c>
      <c r="D68" s="124">
        <v>51950</v>
      </c>
      <c r="E68" s="122">
        <v>51950</v>
      </c>
      <c r="F68" s="122">
        <v>0</v>
      </c>
      <c r="G68" s="122">
        <v>0</v>
      </c>
      <c r="H68" s="123">
        <v>0</v>
      </c>
    </row>
    <row r="69" spans="1:8" ht="31.5" customHeight="1" x14ac:dyDescent="0.25">
      <c r="A69" s="26">
        <v>2044</v>
      </c>
      <c r="B69" s="27"/>
      <c r="C69" s="30" t="s">
        <v>50</v>
      </c>
      <c r="D69" s="124">
        <f>SUM(D70:D74)</f>
        <v>96500000</v>
      </c>
      <c r="E69" s="122">
        <f>SUM(E70:E74)</f>
        <v>72996811.590000004</v>
      </c>
      <c r="F69" s="122">
        <f>SUM(F70:F74)</f>
        <v>72995896.590000004</v>
      </c>
      <c r="G69" s="122">
        <f>SUM(G70:G74)</f>
        <v>37646580.18</v>
      </c>
      <c r="H69" s="123">
        <f>SUM(H70:H74)</f>
        <v>37646580.18</v>
      </c>
    </row>
    <row r="70" spans="1:8" ht="31.5" customHeight="1" x14ac:dyDescent="0.25">
      <c r="A70" s="26">
        <v>20441</v>
      </c>
      <c r="B70" s="27">
        <v>20</v>
      </c>
      <c r="C70" s="30" t="s">
        <v>51</v>
      </c>
      <c r="D70" s="124">
        <v>60000000</v>
      </c>
      <c r="E70" s="122">
        <v>52404658</v>
      </c>
      <c r="F70" s="122">
        <v>52404033</v>
      </c>
      <c r="G70" s="122">
        <v>17054718</v>
      </c>
      <c r="H70" s="123">
        <v>17054718</v>
      </c>
    </row>
    <row r="71" spans="1:8" ht="31.5" customHeight="1" x14ac:dyDescent="0.25">
      <c r="A71" s="26">
        <v>204413</v>
      </c>
      <c r="B71" s="27">
        <v>20</v>
      </c>
      <c r="C71" s="30" t="s">
        <v>143</v>
      </c>
      <c r="D71" s="124">
        <v>2000000</v>
      </c>
      <c r="E71" s="122">
        <v>300000</v>
      </c>
      <c r="F71" s="122">
        <v>300000</v>
      </c>
      <c r="G71" s="122">
        <v>300000</v>
      </c>
      <c r="H71" s="123">
        <v>300000</v>
      </c>
    </row>
    <row r="72" spans="1:8" ht="31.5" customHeight="1" x14ac:dyDescent="0.25">
      <c r="A72" s="26">
        <v>204415</v>
      </c>
      <c r="B72" s="27">
        <v>20</v>
      </c>
      <c r="C72" s="30" t="s">
        <v>144</v>
      </c>
      <c r="D72" s="124">
        <v>28000000</v>
      </c>
      <c r="E72" s="122">
        <v>17808307.59</v>
      </c>
      <c r="F72" s="122">
        <v>17808151.59</v>
      </c>
      <c r="G72" s="122">
        <v>17808150.18</v>
      </c>
      <c r="H72" s="123">
        <v>17808150.18</v>
      </c>
    </row>
    <row r="73" spans="1:8" ht="31.5" customHeight="1" x14ac:dyDescent="0.25">
      <c r="A73" s="26">
        <v>204418</v>
      </c>
      <c r="B73" s="27">
        <v>20</v>
      </c>
      <c r="C73" s="30" t="s">
        <v>145</v>
      </c>
      <c r="D73" s="124">
        <v>6000000</v>
      </c>
      <c r="E73" s="122">
        <v>1983846</v>
      </c>
      <c r="F73" s="122">
        <v>1983712</v>
      </c>
      <c r="G73" s="122">
        <v>1983712</v>
      </c>
      <c r="H73" s="123">
        <v>1983712</v>
      </c>
    </row>
    <row r="74" spans="1:8" ht="31.5" customHeight="1" x14ac:dyDescent="0.25">
      <c r="A74" s="26">
        <v>204423</v>
      </c>
      <c r="B74" s="27">
        <v>20</v>
      </c>
      <c r="C74" s="30" t="s">
        <v>146</v>
      </c>
      <c r="D74" s="124">
        <v>500000</v>
      </c>
      <c r="E74" s="122">
        <v>500000</v>
      </c>
      <c r="F74" s="122">
        <v>500000</v>
      </c>
      <c r="G74" s="122">
        <v>500000</v>
      </c>
      <c r="H74" s="123">
        <v>500000</v>
      </c>
    </row>
    <row r="75" spans="1:8" ht="31.5" customHeight="1" x14ac:dyDescent="0.25">
      <c r="A75" s="26">
        <v>2045</v>
      </c>
      <c r="B75" s="27"/>
      <c r="C75" s="30" t="s">
        <v>52</v>
      </c>
      <c r="D75" s="124">
        <f>SUM(D76:D81)</f>
        <v>660044078</v>
      </c>
      <c r="E75" s="122">
        <f>SUM(E76:E81)</f>
        <v>639743088.85000002</v>
      </c>
      <c r="F75" s="122">
        <f>SUM(F76:F81)</f>
        <v>639687604.85000002</v>
      </c>
      <c r="G75" s="122">
        <f>SUM(G76:G81)</f>
        <v>280867272</v>
      </c>
      <c r="H75" s="123">
        <f>SUM(H76:H81)</f>
        <v>280867272</v>
      </c>
    </row>
    <row r="76" spans="1:8" ht="27.75" customHeight="1" x14ac:dyDescent="0.25">
      <c r="A76" s="26">
        <v>20451</v>
      </c>
      <c r="B76" s="27">
        <v>20</v>
      </c>
      <c r="C76" s="30" t="s">
        <v>53</v>
      </c>
      <c r="D76" s="124">
        <v>20020032</v>
      </c>
      <c r="E76" s="122">
        <v>20020032</v>
      </c>
      <c r="F76" s="122">
        <v>20000000</v>
      </c>
      <c r="G76" s="122">
        <v>9861214.5</v>
      </c>
      <c r="H76" s="123">
        <v>9861214.5</v>
      </c>
    </row>
    <row r="77" spans="1:8" ht="27.75" customHeight="1" x14ac:dyDescent="0.25">
      <c r="A77" s="26">
        <v>20452</v>
      </c>
      <c r="B77" s="27">
        <v>20</v>
      </c>
      <c r="C77" s="30" t="s">
        <v>147</v>
      </c>
      <c r="D77" s="124">
        <v>20024046</v>
      </c>
      <c r="E77" s="122">
        <v>20024046</v>
      </c>
      <c r="F77" s="122">
        <v>20000000</v>
      </c>
      <c r="G77" s="122">
        <v>9861214.5</v>
      </c>
      <c r="H77" s="123">
        <v>9861214.5</v>
      </c>
    </row>
    <row r="78" spans="1:8" ht="27.75" customHeight="1" x14ac:dyDescent="0.25">
      <c r="A78" s="26">
        <v>20456</v>
      </c>
      <c r="B78" s="27">
        <v>20</v>
      </c>
      <c r="C78" s="30" t="s">
        <v>148</v>
      </c>
      <c r="D78" s="124">
        <v>60000000</v>
      </c>
      <c r="E78" s="122">
        <v>60000000</v>
      </c>
      <c r="F78" s="122">
        <v>60000000</v>
      </c>
      <c r="G78" s="122">
        <v>28693775</v>
      </c>
      <c r="H78" s="123">
        <v>28693775</v>
      </c>
    </row>
    <row r="79" spans="1:8" ht="27.75" customHeight="1" x14ac:dyDescent="0.25">
      <c r="A79" s="26">
        <v>20458</v>
      </c>
      <c r="B79" s="27">
        <v>20</v>
      </c>
      <c r="C79" s="30" t="s">
        <v>149</v>
      </c>
      <c r="D79" s="124">
        <v>160000000</v>
      </c>
      <c r="E79" s="122">
        <v>155895094.84999999</v>
      </c>
      <c r="F79" s="122">
        <v>155893384.84999999</v>
      </c>
      <c r="G79" s="122">
        <v>66426215</v>
      </c>
      <c r="H79" s="123">
        <v>66426215</v>
      </c>
    </row>
    <row r="80" spans="1:8" ht="27.75" customHeight="1" x14ac:dyDescent="0.25">
      <c r="A80" s="26">
        <v>204510</v>
      </c>
      <c r="B80" s="27">
        <v>20</v>
      </c>
      <c r="C80" s="30" t="s">
        <v>56</v>
      </c>
      <c r="D80" s="124">
        <v>380000000</v>
      </c>
      <c r="E80" s="122">
        <v>363803916</v>
      </c>
      <c r="F80" s="122">
        <v>363794220</v>
      </c>
      <c r="G80" s="122">
        <v>158024853</v>
      </c>
      <c r="H80" s="123">
        <v>158024853</v>
      </c>
    </row>
    <row r="81" spans="1:8" ht="27.75" customHeight="1" thickBot="1" x14ac:dyDescent="0.3">
      <c r="A81" s="32">
        <v>204513</v>
      </c>
      <c r="B81" s="33">
        <v>20</v>
      </c>
      <c r="C81" s="73" t="s">
        <v>150</v>
      </c>
      <c r="D81" s="251">
        <v>20000000</v>
      </c>
      <c r="E81" s="127">
        <v>20000000</v>
      </c>
      <c r="F81" s="127">
        <v>20000000</v>
      </c>
      <c r="G81" s="127">
        <v>8000000</v>
      </c>
      <c r="H81" s="128">
        <v>8000000</v>
      </c>
    </row>
    <row r="82" spans="1:8" ht="12.75" customHeight="1" thickBot="1" x14ac:dyDescent="0.3">
      <c r="A82" s="38"/>
      <c r="B82" s="39"/>
      <c r="C82" s="75"/>
      <c r="D82" s="252"/>
      <c r="E82" s="129"/>
      <c r="F82" s="129"/>
      <c r="G82" s="129"/>
      <c r="H82" s="129"/>
    </row>
    <row r="83" spans="1:8" x14ac:dyDescent="0.25">
      <c r="A83" s="416" t="s">
        <v>1</v>
      </c>
      <c r="B83" s="417"/>
      <c r="C83" s="417"/>
      <c r="D83" s="417"/>
      <c r="E83" s="417"/>
      <c r="F83" s="417"/>
      <c r="G83" s="417"/>
      <c r="H83" s="418"/>
    </row>
    <row r="84" spans="1:8" x14ac:dyDescent="0.25">
      <c r="A84" s="419" t="s">
        <v>115</v>
      </c>
      <c r="B84" s="420"/>
      <c r="C84" s="420"/>
      <c r="D84" s="420"/>
      <c r="E84" s="420"/>
      <c r="F84" s="420"/>
      <c r="G84" s="420"/>
      <c r="H84" s="421"/>
    </row>
    <row r="85" spans="1:8" x14ac:dyDescent="0.25">
      <c r="A85" s="6" t="s">
        <v>0</v>
      </c>
      <c r="H85" s="5"/>
    </row>
    <row r="86" spans="1:8" ht="3.75" customHeight="1" x14ac:dyDescent="0.25">
      <c r="A86" s="2"/>
      <c r="H86" s="7"/>
    </row>
    <row r="87" spans="1:8" ht="15.75" thickBot="1" x14ac:dyDescent="0.3">
      <c r="A87" s="103" t="s">
        <v>116</v>
      </c>
      <c r="B87" s="62"/>
      <c r="C87" s="111" t="s">
        <v>4</v>
      </c>
      <c r="D87" s="246"/>
      <c r="E87" s="63" t="str">
        <f>E54</f>
        <v>MES:</v>
      </c>
      <c r="F87" s="63" t="str">
        <f>F7</f>
        <v>JUNIO</v>
      </c>
      <c r="G87" s="63" t="str">
        <f>G54</f>
        <v xml:space="preserve">                                VIGENCIA FISCAL:      2017</v>
      </c>
      <c r="H87" s="65"/>
    </row>
    <row r="88" spans="1:8" ht="6.75" hidden="1" customHeight="1" x14ac:dyDescent="0.25">
      <c r="A88" s="2"/>
      <c r="H88" s="5"/>
    </row>
    <row r="89" spans="1:8" ht="15.75" thickBot="1" x14ac:dyDescent="0.3">
      <c r="A89" s="132"/>
      <c r="B89" s="133"/>
      <c r="C89" s="134"/>
      <c r="D89" s="254"/>
      <c r="E89" s="135"/>
      <c r="F89" s="135"/>
      <c r="G89" s="135"/>
      <c r="H89" s="136"/>
    </row>
    <row r="90" spans="1:8" ht="36" customHeight="1" thickBot="1" x14ac:dyDescent="0.3">
      <c r="A90" s="10" t="s">
        <v>119</v>
      </c>
      <c r="B90" s="43"/>
      <c r="C90" s="44" t="s">
        <v>120</v>
      </c>
      <c r="D90" s="248" t="s">
        <v>121</v>
      </c>
      <c r="E90" s="45" t="s">
        <v>122</v>
      </c>
      <c r="F90" s="45" t="s">
        <v>123</v>
      </c>
      <c r="G90" s="45" t="s">
        <v>124</v>
      </c>
      <c r="H90" s="47" t="s">
        <v>125</v>
      </c>
    </row>
    <row r="91" spans="1:8" ht="18.75" customHeight="1" x14ac:dyDescent="0.25">
      <c r="A91" s="26">
        <v>2046</v>
      </c>
      <c r="B91" s="27"/>
      <c r="C91" s="30" t="s">
        <v>58</v>
      </c>
      <c r="D91" s="124">
        <f>+D92+D93</f>
        <v>71000000</v>
      </c>
      <c r="E91" s="122">
        <f>+E92+E93</f>
        <v>63674741</v>
      </c>
      <c r="F91" s="122">
        <f>+F92+F93</f>
        <v>63606098.890000001</v>
      </c>
      <c r="G91" s="122">
        <f>+G92+G93</f>
        <v>12754129</v>
      </c>
      <c r="H91" s="123">
        <f>+H92+H93</f>
        <v>12754129</v>
      </c>
    </row>
    <row r="92" spans="1:8" ht="18.75" customHeight="1" x14ac:dyDescent="0.25">
      <c r="A92" s="26">
        <v>20465</v>
      </c>
      <c r="B92" s="27">
        <v>20</v>
      </c>
      <c r="C92" s="30" t="s">
        <v>60</v>
      </c>
      <c r="D92" s="124">
        <v>70000000</v>
      </c>
      <c r="E92" s="122">
        <v>63555947</v>
      </c>
      <c r="F92" s="122">
        <v>63487323.890000001</v>
      </c>
      <c r="G92" s="122">
        <v>12635354</v>
      </c>
      <c r="H92" s="123">
        <v>12635354</v>
      </c>
    </row>
    <row r="93" spans="1:8" ht="18.75" customHeight="1" x14ac:dyDescent="0.25">
      <c r="A93" s="26">
        <v>20467</v>
      </c>
      <c r="B93" s="27">
        <v>20</v>
      </c>
      <c r="C93" s="30" t="s">
        <v>151</v>
      </c>
      <c r="D93" s="124">
        <v>1000000</v>
      </c>
      <c r="E93" s="122">
        <v>118794</v>
      </c>
      <c r="F93" s="122">
        <v>118775</v>
      </c>
      <c r="G93" s="122">
        <v>118775</v>
      </c>
      <c r="H93" s="123">
        <v>118775</v>
      </c>
    </row>
    <row r="94" spans="1:8" ht="18.75" customHeight="1" x14ac:dyDescent="0.25">
      <c r="A94" s="26">
        <v>2047</v>
      </c>
      <c r="B94" s="27"/>
      <c r="C94" s="30" t="s">
        <v>61</v>
      </c>
      <c r="D94" s="124">
        <f>+D95</f>
        <v>75599980</v>
      </c>
      <c r="E94" s="122">
        <f>+E95</f>
        <v>55317518</v>
      </c>
      <c r="F94" s="122">
        <f>+F95</f>
        <v>55255261</v>
      </c>
      <c r="G94" s="122">
        <f>+G95</f>
        <v>30895273</v>
      </c>
      <c r="H94" s="123">
        <f>+H95</f>
        <v>30895273</v>
      </c>
    </row>
    <row r="95" spans="1:8" ht="18.75" customHeight="1" x14ac:dyDescent="0.25">
      <c r="A95" s="26">
        <v>20476</v>
      </c>
      <c r="B95" s="27">
        <v>20</v>
      </c>
      <c r="C95" s="30" t="s">
        <v>62</v>
      </c>
      <c r="D95" s="124">
        <v>75599980</v>
      </c>
      <c r="E95" s="122">
        <v>55317518</v>
      </c>
      <c r="F95" s="122">
        <v>55255261</v>
      </c>
      <c r="G95" s="122">
        <v>30895273</v>
      </c>
      <c r="H95" s="123">
        <v>30895273</v>
      </c>
    </row>
    <row r="96" spans="1:8" ht="18.75" customHeight="1" x14ac:dyDescent="0.25">
      <c r="A96" s="26">
        <v>2048</v>
      </c>
      <c r="B96" s="27"/>
      <c r="C96" s="30" t="s">
        <v>63</v>
      </c>
      <c r="D96" s="124">
        <f>SUM(D97:D100)</f>
        <v>266000000</v>
      </c>
      <c r="E96" s="122">
        <f>SUM(E97:E100)</f>
        <v>257973829</v>
      </c>
      <c r="F96" s="122">
        <f>SUM(F97:F100)</f>
        <v>140073486.65000001</v>
      </c>
      <c r="G96" s="122">
        <f>SUM(G97:G100)</f>
        <v>138167063.65000001</v>
      </c>
      <c r="H96" s="123">
        <f>SUM(H97:H100)</f>
        <v>138167063.65000001</v>
      </c>
    </row>
    <row r="97" spans="1:8" ht="18.75" customHeight="1" x14ac:dyDescent="0.25">
      <c r="A97" s="26">
        <v>20481</v>
      </c>
      <c r="B97" s="27">
        <v>20</v>
      </c>
      <c r="C97" s="30" t="s">
        <v>152</v>
      </c>
      <c r="D97" s="124">
        <v>5000000</v>
      </c>
      <c r="E97" s="122">
        <v>4500000</v>
      </c>
      <c r="F97" s="122">
        <v>1622568</v>
      </c>
      <c r="G97" s="122">
        <v>1622568</v>
      </c>
      <c r="H97" s="123">
        <v>1622568</v>
      </c>
    </row>
    <row r="98" spans="1:8" ht="18.75" customHeight="1" x14ac:dyDescent="0.25">
      <c r="A98" s="26">
        <v>20482</v>
      </c>
      <c r="B98" s="27">
        <v>20</v>
      </c>
      <c r="C98" s="30" t="s">
        <v>153</v>
      </c>
      <c r="D98" s="124">
        <v>200000000</v>
      </c>
      <c r="E98" s="122">
        <v>200000000</v>
      </c>
      <c r="F98" s="122">
        <v>120129160</v>
      </c>
      <c r="G98" s="122">
        <v>120129160</v>
      </c>
      <c r="H98" s="123">
        <v>120129160</v>
      </c>
    </row>
    <row r="99" spans="1:8" ht="18.75" customHeight="1" x14ac:dyDescent="0.25">
      <c r="A99" s="26">
        <v>20485</v>
      </c>
      <c r="B99" s="27">
        <v>20</v>
      </c>
      <c r="C99" s="30" t="s">
        <v>154</v>
      </c>
      <c r="D99" s="124">
        <v>16000000</v>
      </c>
      <c r="E99" s="122">
        <v>16000000</v>
      </c>
      <c r="F99" s="122">
        <v>5485990.6500000004</v>
      </c>
      <c r="G99" s="122">
        <v>5485990.6500000004</v>
      </c>
      <c r="H99" s="123">
        <v>5485990.6500000004</v>
      </c>
    </row>
    <row r="100" spans="1:8" ht="18.75" customHeight="1" x14ac:dyDescent="0.25">
      <c r="A100" s="26">
        <v>20486</v>
      </c>
      <c r="B100" s="27">
        <v>20</v>
      </c>
      <c r="C100" s="30" t="s">
        <v>64</v>
      </c>
      <c r="D100" s="124">
        <v>45000000</v>
      </c>
      <c r="E100" s="122">
        <v>37473829</v>
      </c>
      <c r="F100" s="122">
        <v>12835768</v>
      </c>
      <c r="G100" s="122">
        <v>10929345</v>
      </c>
      <c r="H100" s="123">
        <v>10929345</v>
      </c>
    </row>
    <row r="101" spans="1:8" ht="18.75" customHeight="1" x14ac:dyDescent="0.25">
      <c r="A101" s="26">
        <v>2049</v>
      </c>
      <c r="B101" s="27"/>
      <c r="C101" s="30" t="s">
        <v>65</v>
      </c>
      <c r="D101" s="124">
        <f>SUM(D102:D104)</f>
        <v>782052135</v>
      </c>
      <c r="E101" s="122">
        <f>SUM(E102:E104)</f>
        <v>774334201</v>
      </c>
      <c r="F101" s="122">
        <f>SUM(F102:F104)</f>
        <v>767334201</v>
      </c>
      <c r="G101" s="122">
        <f>SUM(G102:G104)</f>
        <v>501100118</v>
      </c>
      <c r="H101" s="123">
        <f>SUM(H102:H104)</f>
        <v>501100118</v>
      </c>
    </row>
    <row r="102" spans="1:8" ht="18.75" customHeight="1" x14ac:dyDescent="0.25">
      <c r="A102" s="26">
        <v>20495</v>
      </c>
      <c r="B102" s="27">
        <v>20</v>
      </c>
      <c r="C102" s="30" t="s">
        <v>155</v>
      </c>
      <c r="D102" s="124">
        <v>58234082</v>
      </c>
      <c r="E102" s="122">
        <v>57734082</v>
      </c>
      <c r="F102" s="122">
        <v>56234082</v>
      </c>
      <c r="G102" s="122">
        <v>0</v>
      </c>
      <c r="H102" s="123">
        <v>0</v>
      </c>
    </row>
    <row r="103" spans="1:8" ht="18.75" customHeight="1" x14ac:dyDescent="0.25">
      <c r="A103" s="26">
        <v>204911</v>
      </c>
      <c r="B103" s="27">
        <v>20</v>
      </c>
      <c r="C103" s="30" t="s">
        <v>156</v>
      </c>
      <c r="D103" s="124">
        <v>84230763</v>
      </c>
      <c r="E103" s="122">
        <v>80767485</v>
      </c>
      <c r="F103" s="122">
        <v>79767485</v>
      </c>
      <c r="G103" s="122">
        <v>79767484</v>
      </c>
      <c r="H103" s="123">
        <v>79767484</v>
      </c>
    </row>
    <row r="104" spans="1:8" ht="18.75" customHeight="1" x14ac:dyDescent="0.25">
      <c r="A104" s="26">
        <v>204913</v>
      </c>
      <c r="B104" s="27">
        <v>20</v>
      </c>
      <c r="C104" s="30" t="s">
        <v>157</v>
      </c>
      <c r="D104" s="124">
        <v>639587290</v>
      </c>
      <c r="E104" s="122">
        <v>635832634</v>
      </c>
      <c r="F104" s="122">
        <v>631332634</v>
      </c>
      <c r="G104" s="122">
        <v>421332634</v>
      </c>
      <c r="H104" s="123">
        <v>421332634</v>
      </c>
    </row>
    <row r="105" spans="1:8" ht="18.75" customHeight="1" x14ac:dyDescent="0.25">
      <c r="A105" s="26">
        <v>20410</v>
      </c>
      <c r="B105" s="27"/>
      <c r="C105" s="30" t="s">
        <v>158</v>
      </c>
      <c r="D105" s="124">
        <f>+D106</f>
        <v>5120125000</v>
      </c>
      <c r="E105" s="122">
        <f>+E106</f>
        <v>5120125000</v>
      </c>
      <c r="F105" s="122">
        <f>+F106</f>
        <v>5120125000</v>
      </c>
      <c r="G105" s="122">
        <f>+G106</f>
        <v>2603803803</v>
      </c>
      <c r="H105" s="123">
        <f>+H106</f>
        <v>2603803803</v>
      </c>
    </row>
    <row r="106" spans="1:8" ht="18.75" customHeight="1" x14ac:dyDescent="0.25">
      <c r="A106" s="26">
        <v>204102</v>
      </c>
      <c r="B106" s="27">
        <v>20</v>
      </c>
      <c r="C106" s="30" t="s">
        <v>159</v>
      </c>
      <c r="D106" s="124">
        <v>5120125000</v>
      </c>
      <c r="E106" s="122">
        <v>5120125000</v>
      </c>
      <c r="F106" s="122">
        <v>5120125000</v>
      </c>
      <c r="G106" s="122">
        <v>2603803803</v>
      </c>
      <c r="H106" s="123">
        <v>2603803803</v>
      </c>
    </row>
    <row r="107" spans="1:8" ht="18.75" customHeight="1" x14ac:dyDescent="0.25">
      <c r="A107" s="26">
        <v>20411</v>
      </c>
      <c r="B107" s="27"/>
      <c r="C107" s="30" t="s">
        <v>160</v>
      </c>
      <c r="D107" s="124">
        <f>+D108+D109</f>
        <v>60000000</v>
      </c>
      <c r="E107" s="122">
        <f>+E108+E109</f>
        <v>55651957</v>
      </c>
      <c r="F107" s="122">
        <f>+F108+F109</f>
        <v>55651300</v>
      </c>
      <c r="G107" s="122">
        <f>+G108+G109</f>
        <v>26560026</v>
      </c>
      <c r="H107" s="123">
        <f>+H108+H109</f>
        <v>26560026</v>
      </c>
    </row>
    <row r="108" spans="1:8" ht="18.75" customHeight="1" x14ac:dyDescent="0.25">
      <c r="A108" s="26">
        <v>204111</v>
      </c>
      <c r="B108" s="27">
        <v>20</v>
      </c>
      <c r="C108" s="30" t="s">
        <v>161</v>
      </c>
      <c r="D108" s="124">
        <v>37500000</v>
      </c>
      <c r="E108" s="122">
        <v>34824813</v>
      </c>
      <c r="F108" s="122">
        <v>34824156</v>
      </c>
      <c r="G108" s="122">
        <v>9340262</v>
      </c>
      <c r="H108" s="123">
        <v>9340262</v>
      </c>
    </row>
    <row r="109" spans="1:8" ht="18.75" customHeight="1" x14ac:dyDescent="0.25">
      <c r="A109" s="26">
        <v>204112</v>
      </c>
      <c r="B109" s="27">
        <v>20</v>
      </c>
      <c r="C109" s="30" t="s">
        <v>162</v>
      </c>
      <c r="D109" s="124">
        <v>22500000</v>
      </c>
      <c r="E109" s="122">
        <v>20827144</v>
      </c>
      <c r="F109" s="122">
        <v>20827144</v>
      </c>
      <c r="G109" s="122">
        <v>17219764</v>
      </c>
      <c r="H109" s="123">
        <v>17219764</v>
      </c>
    </row>
    <row r="110" spans="1:8" ht="18.75" customHeight="1" x14ac:dyDescent="0.25">
      <c r="A110" s="26">
        <v>20414</v>
      </c>
      <c r="B110" s="27">
        <v>20</v>
      </c>
      <c r="C110" s="30" t="s">
        <v>67</v>
      </c>
      <c r="D110" s="124">
        <v>5000000</v>
      </c>
      <c r="E110" s="122">
        <v>5000000</v>
      </c>
      <c r="F110" s="122">
        <v>3052818.9</v>
      </c>
      <c r="G110" s="122">
        <v>3052818.9</v>
      </c>
      <c r="H110" s="123">
        <v>3052818.9</v>
      </c>
    </row>
    <row r="111" spans="1:8" ht="18.75" customHeight="1" x14ac:dyDescent="0.25">
      <c r="A111" s="26">
        <v>20421</v>
      </c>
      <c r="B111" s="27"/>
      <c r="C111" s="30" t="s">
        <v>163</v>
      </c>
      <c r="D111" s="124">
        <f>SUM(D112:D114)</f>
        <v>250000000</v>
      </c>
      <c r="E111" s="122">
        <f>SUM(E112:E114)</f>
        <v>250000000</v>
      </c>
      <c r="F111" s="122">
        <f>SUM(F112:F114)</f>
        <v>209639000</v>
      </c>
      <c r="G111" s="122">
        <f>SUM(G112:G114)</f>
        <v>9639000</v>
      </c>
      <c r="H111" s="123">
        <f>SUM(H112:H114)</f>
        <v>9639000</v>
      </c>
    </row>
    <row r="112" spans="1:8" ht="18.75" customHeight="1" x14ac:dyDescent="0.25">
      <c r="A112" s="26">
        <v>204213</v>
      </c>
      <c r="B112" s="27">
        <v>20</v>
      </c>
      <c r="C112" s="30" t="s">
        <v>164</v>
      </c>
      <c r="D112" s="124">
        <v>0</v>
      </c>
      <c r="E112" s="122">
        <v>0</v>
      </c>
      <c r="F112" s="122">
        <v>0</v>
      </c>
      <c r="G112" s="122">
        <v>0</v>
      </c>
      <c r="H112" s="123">
        <v>0</v>
      </c>
    </row>
    <row r="113" spans="1:8" ht="18.75" customHeight="1" x14ac:dyDescent="0.25">
      <c r="A113" s="26">
        <v>204214</v>
      </c>
      <c r="B113" s="27">
        <v>20</v>
      </c>
      <c r="C113" s="30" t="s">
        <v>69</v>
      </c>
      <c r="D113" s="124">
        <v>200000000</v>
      </c>
      <c r="E113" s="122">
        <v>200000000</v>
      </c>
      <c r="F113" s="122">
        <v>200000000</v>
      </c>
      <c r="G113" s="122">
        <v>0</v>
      </c>
      <c r="H113" s="123">
        <v>0</v>
      </c>
    </row>
    <row r="114" spans="1:8" ht="18.75" customHeight="1" x14ac:dyDescent="0.25">
      <c r="A114" s="26">
        <v>204215</v>
      </c>
      <c r="B114" s="27">
        <v>20</v>
      </c>
      <c r="C114" s="30" t="s">
        <v>165</v>
      </c>
      <c r="D114" s="124">
        <v>50000000</v>
      </c>
      <c r="E114" s="122">
        <v>50000000</v>
      </c>
      <c r="F114" s="122">
        <v>9639000</v>
      </c>
      <c r="G114" s="122">
        <v>9639000</v>
      </c>
      <c r="H114" s="123">
        <v>9639000</v>
      </c>
    </row>
    <row r="115" spans="1:8" ht="18.75" customHeight="1" x14ac:dyDescent="0.25">
      <c r="A115" s="26">
        <v>20441</v>
      </c>
      <c r="B115" s="27"/>
      <c r="C115" s="30" t="s">
        <v>70</v>
      </c>
      <c r="D115" s="124">
        <f>+D116</f>
        <v>893233565</v>
      </c>
      <c r="E115" s="122">
        <f>+E116</f>
        <v>873233565</v>
      </c>
      <c r="F115" s="122">
        <f>+F116</f>
        <v>729589221</v>
      </c>
      <c r="G115" s="122">
        <f>+G116</f>
        <v>359589221</v>
      </c>
      <c r="H115" s="123">
        <f>+H116</f>
        <v>359589221</v>
      </c>
    </row>
    <row r="116" spans="1:8" ht="18.75" customHeight="1" x14ac:dyDescent="0.25">
      <c r="A116" s="26">
        <v>2044113</v>
      </c>
      <c r="B116" s="27">
        <v>20</v>
      </c>
      <c r="C116" s="30" t="s">
        <v>70</v>
      </c>
      <c r="D116" s="124">
        <v>893233565</v>
      </c>
      <c r="E116" s="122">
        <v>873233565</v>
      </c>
      <c r="F116" s="122">
        <v>729589221</v>
      </c>
      <c r="G116" s="122">
        <v>359589221</v>
      </c>
      <c r="H116" s="123">
        <v>359589221</v>
      </c>
    </row>
    <row r="117" spans="1:8" ht="18.75" customHeight="1" x14ac:dyDescent="0.25">
      <c r="A117" s="26">
        <v>3</v>
      </c>
      <c r="B117" s="27"/>
      <c r="C117" s="30" t="s">
        <v>71</v>
      </c>
      <c r="D117" s="124">
        <f>+D118+D121</f>
        <v>9707108725</v>
      </c>
      <c r="E117" s="122">
        <f>+E118+E121</f>
        <v>1292252399</v>
      </c>
      <c r="F117" s="122">
        <f>+F118+F121</f>
        <v>1292252399</v>
      </c>
      <c r="G117" s="122">
        <f>+G118+G121</f>
        <v>1292252399</v>
      </c>
      <c r="H117" s="123">
        <f>+H118+H121</f>
        <v>1281839853</v>
      </c>
    </row>
    <row r="118" spans="1:8" ht="18.75" customHeight="1" x14ac:dyDescent="0.25">
      <c r="A118" s="26">
        <v>32</v>
      </c>
      <c r="B118" s="27"/>
      <c r="C118" s="30" t="s">
        <v>166</v>
      </c>
      <c r="D118" s="124">
        <f t="shared" ref="D118:H119" si="0">+D119</f>
        <v>3370290944</v>
      </c>
      <c r="E118" s="122">
        <f t="shared" si="0"/>
        <v>0</v>
      </c>
      <c r="F118" s="122">
        <f t="shared" si="0"/>
        <v>0</v>
      </c>
      <c r="G118" s="122">
        <f t="shared" si="0"/>
        <v>0</v>
      </c>
      <c r="H118" s="123">
        <f t="shared" si="0"/>
        <v>0</v>
      </c>
    </row>
    <row r="119" spans="1:8" ht="18.75" customHeight="1" x14ac:dyDescent="0.25">
      <c r="A119" s="26">
        <v>321</v>
      </c>
      <c r="B119" s="27"/>
      <c r="C119" s="30" t="s">
        <v>167</v>
      </c>
      <c r="D119" s="124">
        <f t="shared" si="0"/>
        <v>3370290944</v>
      </c>
      <c r="E119" s="122">
        <f t="shared" si="0"/>
        <v>0</v>
      </c>
      <c r="F119" s="122">
        <f t="shared" si="0"/>
        <v>0</v>
      </c>
      <c r="G119" s="122">
        <f t="shared" si="0"/>
        <v>0</v>
      </c>
      <c r="H119" s="123">
        <f t="shared" si="0"/>
        <v>0</v>
      </c>
    </row>
    <row r="120" spans="1:8" ht="18.75" customHeight="1" x14ac:dyDescent="0.25">
      <c r="A120" s="26">
        <v>3211</v>
      </c>
      <c r="B120" s="27">
        <v>20</v>
      </c>
      <c r="C120" s="30" t="s">
        <v>168</v>
      </c>
      <c r="D120" s="124">
        <v>3370290944</v>
      </c>
      <c r="E120" s="122">
        <v>0</v>
      </c>
      <c r="F120" s="122">
        <v>0</v>
      </c>
      <c r="G120" s="122">
        <v>0</v>
      </c>
      <c r="H120" s="123">
        <v>0</v>
      </c>
    </row>
    <row r="121" spans="1:8" ht="18.75" customHeight="1" thickBot="1" x14ac:dyDescent="0.3">
      <c r="A121" s="32">
        <v>36</v>
      </c>
      <c r="B121" s="33"/>
      <c r="C121" s="73" t="s">
        <v>72</v>
      </c>
      <c r="D121" s="251">
        <f>+D132</f>
        <v>6336817781</v>
      </c>
      <c r="E121" s="127">
        <f>+E132</f>
        <v>1292252399</v>
      </c>
      <c r="F121" s="127">
        <f>+F132</f>
        <v>1292252399</v>
      </c>
      <c r="G121" s="127">
        <f>+G132</f>
        <v>1292252399</v>
      </c>
      <c r="H121" s="128">
        <f>+H132</f>
        <v>1281839853</v>
      </c>
    </row>
    <row r="122" spans="1:8" ht="16.5" thickBot="1" x14ac:dyDescent="0.3">
      <c r="A122" s="38"/>
      <c r="B122" s="39"/>
      <c r="C122" s="75"/>
      <c r="D122" s="257"/>
      <c r="E122" s="42"/>
      <c r="F122" s="42"/>
      <c r="G122" s="42"/>
      <c r="H122" s="42"/>
    </row>
    <row r="123" spans="1:8" x14ac:dyDescent="0.25">
      <c r="A123" s="416" t="s">
        <v>1</v>
      </c>
      <c r="B123" s="417"/>
      <c r="C123" s="417"/>
      <c r="D123" s="417"/>
      <c r="E123" s="417"/>
      <c r="F123" s="417"/>
      <c r="G123" s="417"/>
      <c r="H123" s="418"/>
    </row>
    <row r="124" spans="1:8" ht="12" customHeight="1" x14ac:dyDescent="0.25">
      <c r="A124" s="419" t="s">
        <v>115</v>
      </c>
      <c r="B124" s="420"/>
      <c r="C124" s="420"/>
      <c r="D124" s="420"/>
      <c r="E124" s="420"/>
      <c r="F124" s="420"/>
      <c r="G124" s="420"/>
      <c r="H124" s="421"/>
    </row>
    <row r="125" spans="1:8" ht="3" hidden="1" customHeight="1" x14ac:dyDescent="0.25">
      <c r="A125" s="2"/>
      <c r="H125" s="5"/>
    </row>
    <row r="126" spans="1:8" ht="14.25" customHeight="1" x14ac:dyDescent="0.25">
      <c r="A126" s="6" t="s">
        <v>0</v>
      </c>
      <c r="H126" s="5"/>
    </row>
    <row r="127" spans="1:8" ht="9.75" hidden="1" customHeight="1" x14ac:dyDescent="0.25">
      <c r="A127" s="2"/>
      <c r="H127" s="7"/>
    </row>
    <row r="128" spans="1:8" x14ac:dyDescent="0.25">
      <c r="A128" s="2" t="s">
        <v>116</v>
      </c>
      <c r="C128" s="57" t="s">
        <v>4</v>
      </c>
      <c r="E128" s="3" t="str">
        <f>E87</f>
        <v>MES:</v>
      </c>
      <c r="F128" s="3" t="str">
        <f>F7</f>
        <v>JUNIO</v>
      </c>
      <c r="G128" s="3" t="str">
        <f>G87:H87</f>
        <v xml:space="preserve">                                VIGENCIA FISCAL:      2017</v>
      </c>
      <c r="H128" s="5"/>
    </row>
    <row r="129" spans="1:8" ht="1.5" customHeight="1" thickBot="1" x14ac:dyDescent="0.3">
      <c r="A129" s="2"/>
      <c r="H129" s="5"/>
    </row>
    <row r="130" spans="1:8" ht="15.75" thickBot="1" x14ac:dyDescent="0.3">
      <c r="A130" s="132"/>
      <c r="B130" s="133"/>
      <c r="C130" s="134"/>
      <c r="D130" s="254"/>
      <c r="E130" s="135"/>
      <c r="F130" s="135"/>
      <c r="G130" s="135"/>
      <c r="H130" s="136"/>
    </row>
    <row r="131" spans="1:8" ht="27" customHeight="1" thickBot="1" x14ac:dyDescent="0.3">
      <c r="A131" s="10" t="s">
        <v>119</v>
      </c>
      <c r="B131" s="43"/>
      <c r="C131" s="44" t="s">
        <v>120</v>
      </c>
      <c r="D131" s="248" t="s">
        <v>121</v>
      </c>
      <c r="E131" s="45" t="s">
        <v>122</v>
      </c>
      <c r="F131" s="45" t="s">
        <v>123</v>
      </c>
      <c r="G131" s="45" t="s">
        <v>124</v>
      </c>
      <c r="H131" s="47" t="s">
        <v>125</v>
      </c>
    </row>
    <row r="132" spans="1:8" ht="15.75" x14ac:dyDescent="0.25">
      <c r="A132" s="21">
        <v>361</v>
      </c>
      <c r="B132" s="22"/>
      <c r="C132" s="78" t="s">
        <v>73</v>
      </c>
      <c r="D132" s="258">
        <f>+D133+D134</f>
        <v>6336817781</v>
      </c>
      <c r="E132" s="23">
        <f>+E133+E134</f>
        <v>1292252399</v>
      </c>
      <c r="F132" s="23">
        <f>+F133+F134</f>
        <v>1292252399</v>
      </c>
      <c r="G132" s="23">
        <f>+G133+G134</f>
        <v>1292252399</v>
      </c>
      <c r="H132" s="25">
        <f>+H133+H134</f>
        <v>1281839853</v>
      </c>
    </row>
    <row r="133" spans="1:8" ht="15.75" x14ac:dyDescent="0.25">
      <c r="A133" s="144">
        <v>3611</v>
      </c>
      <c r="B133" s="145">
        <v>10</v>
      </c>
      <c r="C133" s="83" t="s">
        <v>73</v>
      </c>
      <c r="D133" s="259">
        <f>+D135+D136+D137</f>
        <v>2013993633</v>
      </c>
      <c r="E133" s="146">
        <f>+E137+E136</f>
        <v>91011425</v>
      </c>
      <c r="F133" s="146">
        <f>+F137+F136</f>
        <v>91011425</v>
      </c>
      <c r="G133" s="146">
        <f>+G137+G136</f>
        <v>91011425</v>
      </c>
      <c r="H133" s="147">
        <f>+H137+H136</f>
        <v>80598879</v>
      </c>
    </row>
    <row r="134" spans="1:8" ht="15.75" x14ac:dyDescent="0.25">
      <c r="A134" s="26">
        <v>3611</v>
      </c>
      <c r="B134" s="27">
        <v>20</v>
      </c>
      <c r="C134" s="30" t="s">
        <v>73</v>
      </c>
      <c r="D134" s="182">
        <f>+D138</f>
        <v>4322824148</v>
      </c>
      <c r="E134" s="28">
        <f>+E135+E138</f>
        <v>1201240974</v>
      </c>
      <c r="F134" s="28">
        <f>+F135+F138</f>
        <v>1201240974</v>
      </c>
      <c r="G134" s="28">
        <f>+G135+G138</f>
        <v>1201240974</v>
      </c>
      <c r="H134" s="29">
        <f>+H135+H138</f>
        <v>1201240974</v>
      </c>
    </row>
    <row r="135" spans="1:8" ht="15.75" x14ac:dyDescent="0.25">
      <c r="A135" s="26">
        <v>36111</v>
      </c>
      <c r="B135" s="27">
        <v>10</v>
      </c>
      <c r="C135" s="30" t="s">
        <v>169</v>
      </c>
      <c r="D135" s="182">
        <v>402798727</v>
      </c>
      <c r="E135" s="28">
        <v>0</v>
      </c>
      <c r="F135" s="28">
        <v>0</v>
      </c>
      <c r="G135" s="28">
        <v>0</v>
      </c>
      <c r="H135" s="29">
        <v>0</v>
      </c>
    </row>
    <row r="136" spans="1:8" ht="15.75" x14ac:dyDescent="0.25">
      <c r="A136" s="26">
        <v>36112</v>
      </c>
      <c r="B136" s="27">
        <v>10</v>
      </c>
      <c r="C136" s="30" t="s">
        <v>170</v>
      </c>
      <c r="D136" s="182">
        <v>604198090</v>
      </c>
      <c r="E136" s="28">
        <v>91011425</v>
      </c>
      <c r="F136" s="28">
        <v>91011425</v>
      </c>
      <c r="G136" s="28">
        <v>91011425</v>
      </c>
      <c r="H136" s="29">
        <v>80598879</v>
      </c>
    </row>
    <row r="137" spans="1:8" ht="15.75" x14ac:dyDescent="0.25">
      <c r="A137" s="26">
        <v>36113</v>
      </c>
      <c r="B137" s="27">
        <v>10</v>
      </c>
      <c r="C137" s="30" t="s">
        <v>74</v>
      </c>
      <c r="D137" s="182">
        <v>1006996816</v>
      </c>
      <c r="E137" s="28">
        <v>0</v>
      </c>
      <c r="F137" s="28">
        <v>0</v>
      </c>
      <c r="G137" s="28">
        <v>0</v>
      </c>
      <c r="H137" s="29">
        <v>0</v>
      </c>
    </row>
    <row r="138" spans="1:8" ht="16.5" thickBot="1" x14ac:dyDescent="0.3">
      <c r="A138" s="144">
        <v>36113</v>
      </c>
      <c r="B138" s="145">
        <v>20</v>
      </c>
      <c r="C138" s="83" t="s">
        <v>74</v>
      </c>
      <c r="D138" s="259">
        <v>4322824148</v>
      </c>
      <c r="E138" s="146">
        <v>1201240974</v>
      </c>
      <c r="F138" s="146">
        <v>1201240974</v>
      </c>
      <c r="G138" s="146">
        <v>1201240974</v>
      </c>
      <c r="H138" s="147">
        <v>1201240974</v>
      </c>
    </row>
    <row r="139" spans="1:8" ht="16.5" customHeight="1" thickBot="1" x14ac:dyDescent="0.3">
      <c r="A139" s="244" t="s">
        <v>171</v>
      </c>
      <c r="B139" s="108"/>
      <c r="C139" s="148" t="s">
        <v>172</v>
      </c>
      <c r="D139" s="249">
        <f>+D140</f>
        <v>824041891236</v>
      </c>
      <c r="E139" s="109">
        <f t="shared" ref="E139:H141" si="1">+E140</f>
        <v>803343985127.57007</v>
      </c>
      <c r="F139" s="109">
        <f t="shared" si="1"/>
        <v>803343985127.57007</v>
      </c>
      <c r="G139" s="109">
        <f t="shared" si="1"/>
        <v>801102411780.57007</v>
      </c>
      <c r="H139" s="110">
        <f t="shared" si="1"/>
        <v>801102411780.57007</v>
      </c>
    </row>
    <row r="140" spans="1:8" ht="15.75" x14ac:dyDescent="0.25">
      <c r="A140" s="21">
        <v>7</v>
      </c>
      <c r="B140" s="22"/>
      <c r="C140" s="78" t="s">
        <v>172</v>
      </c>
      <c r="D140" s="258">
        <f>+D141</f>
        <v>824041891236</v>
      </c>
      <c r="E140" s="23">
        <f t="shared" si="1"/>
        <v>803343985127.57007</v>
      </c>
      <c r="F140" s="23">
        <f t="shared" si="1"/>
        <v>803343985127.57007</v>
      </c>
      <c r="G140" s="23">
        <f t="shared" si="1"/>
        <v>801102411780.57007</v>
      </c>
      <c r="H140" s="25">
        <f t="shared" si="1"/>
        <v>801102411780.57007</v>
      </c>
    </row>
    <row r="141" spans="1:8" ht="15.75" x14ac:dyDescent="0.25">
      <c r="A141" s="26">
        <v>71</v>
      </c>
      <c r="B141" s="27"/>
      <c r="C141" s="30" t="s">
        <v>173</v>
      </c>
      <c r="D141" s="182">
        <f>+D142</f>
        <v>824041891236</v>
      </c>
      <c r="E141" s="28">
        <f t="shared" si="1"/>
        <v>803343985127.57007</v>
      </c>
      <c r="F141" s="28">
        <f t="shared" si="1"/>
        <v>803343985127.57007</v>
      </c>
      <c r="G141" s="28">
        <f t="shared" si="1"/>
        <v>801102411780.57007</v>
      </c>
      <c r="H141" s="29">
        <f t="shared" si="1"/>
        <v>801102411780.57007</v>
      </c>
    </row>
    <row r="142" spans="1:8" ht="16.5" customHeight="1" thickBot="1" x14ac:dyDescent="0.3">
      <c r="A142" s="32">
        <v>711</v>
      </c>
      <c r="B142" s="33">
        <v>11</v>
      </c>
      <c r="C142" s="73" t="s">
        <v>174</v>
      </c>
      <c r="D142" s="260">
        <f>735949262360+88092628876</f>
        <v>824041891236</v>
      </c>
      <c r="E142" s="36">
        <v>803343985127.57007</v>
      </c>
      <c r="F142" s="36">
        <v>803343985127.57007</v>
      </c>
      <c r="G142" s="36">
        <v>801102411780.57007</v>
      </c>
      <c r="H142" s="37">
        <v>801102411780.57007</v>
      </c>
    </row>
    <row r="143" spans="1:8" ht="14.25" customHeight="1" thickBot="1" x14ac:dyDescent="0.3">
      <c r="A143" s="244" t="s">
        <v>75</v>
      </c>
      <c r="B143" s="108"/>
      <c r="C143" s="148" t="s">
        <v>76</v>
      </c>
      <c r="D143" s="249">
        <f>+D144+D179+D184+D197</f>
        <v>1746086183982</v>
      </c>
      <c r="E143" s="109">
        <f>+E144+E179+E184+E197</f>
        <v>1612169827197.5701</v>
      </c>
      <c r="F143" s="109">
        <f>+F144+F179+F184+F197</f>
        <v>1222558990514.5701</v>
      </c>
      <c r="G143" s="109">
        <f>+G144+G179+G184+G197</f>
        <v>612697394624.18005</v>
      </c>
      <c r="H143" s="110">
        <f>+H144+H179+H184+H197</f>
        <v>138736049644.17999</v>
      </c>
    </row>
    <row r="144" spans="1:8" ht="21.75" customHeight="1" x14ac:dyDescent="0.25">
      <c r="A144" s="21">
        <v>2401</v>
      </c>
      <c r="B144" s="22"/>
      <c r="C144" s="78" t="s">
        <v>175</v>
      </c>
      <c r="D144" s="124">
        <f>+D145</f>
        <v>1565987911692</v>
      </c>
      <c r="E144" s="122">
        <f>+E145</f>
        <v>1462189986649</v>
      </c>
      <c r="F144" s="122">
        <f>+F145</f>
        <v>1082308745084</v>
      </c>
      <c r="G144" s="122">
        <f>+G145</f>
        <v>582712128804</v>
      </c>
      <c r="H144" s="123">
        <f>+H145</f>
        <v>108751114348</v>
      </c>
    </row>
    <row r="145" spans="1:11" ht="15.75" x14ac:dyDescent="0.25">
      <c r="A145" s="26">
        <v>24010600</v>
      </c>
      <c r="B145" s="27"/>
      <c r="C145" s="30" t="s">
        <v>78</v>
      </c>
      <c r="D145" s="124">
        <f>+D146+D147+D148+D149+D150+D151+D152+D153+D154+D155+D156+D157+D158+D159+D160+D170+D171+D172+D173+D174+D175+D176+D177+D178</f>
        <v>1565987911692</v>
      </c>
      <c r="E145" s="122">
        <f>+E146+E147+E148+E149+E150+E151+E152+E153+E154+E155+E156+E157+E158+E159+E160+E170+E171+E172+E173+E174+E175+E176+E177+E178</f>
        <v>1462189986649</v>
      </c>
      <c r="F145" s="122">
        <f>+F146+F147+F148+F149+F150+F151+F152+F153+F154+F155+F156+F157+F158+F159+F160+F170+F171+F172+F173+F174+F175+F176+F177+F178</f>
        <v>1082308745084</v>
      </c>
      <c r="G145" s="122">
        <f>+G146+G147+G148+G149+G150+G151+G152+G153+G154+G155+G156+G157+G158+G159+G160+G170+G171+G172+G173+G174+G175+G176+G177+G178</f>
        <v>582712128804</v>
      </c>
      <c r="H145" s="123">
        <f>+H146+H147+H148+H149+H150+H151+H152+H153+H154+H155+H156+H157+H158+H159+H160+H170+H171+H172+H173+H174+H175+H176+H177+H178</f>
        <v>108751114348</v>
      </c>
    </row>
    <row r="146" spans="1:11" ht="30" customHeight="1" x14ac:dyDescent="0.25">
      <c r="A146" s="26">
        <v>240106001</v>
      </c>
      <c r="B146" s="27">
        <v>11</v>
      </c>
      <c r="C146" s="30" t="s">
        <v>176</v>
      </c>
      <c r="D146" s="124">
        <v>138986000000</v>
      </c>
      <c r="E146" s="122">
        <v>138986000000</v>
      </c>
      <c r="F146" s="122">
        <v>138986000000</v>
      </c>
      <c r="G146" s="122">
        <v>138986000000</v>
      </c>
      <c r="H146" s="123">
        <v>69236000000</v>
      </c>
    </row>
    <row r="147" spans="1:11" ht="27.75" customHeight="1" x14ac:dyDescent="0.25">
      <c r="A147" s="26">
        <v>240106001</v>
      </c>
      <c r="B147" s="27">
        <v>20</v>
      </c>
      <c r="C147" s="30" t="s">
        <v>176</v>
      </c>
      <c r="D147" s="124">
        <v>20000000000</v>
      </c>
      <c r="E147" s="122">
        <v>20000000000</v>
      </c>
      <c r="F147" s="122">
        <v>20000000000</v>
      </c>
      <c r="G147" s="122">
        <v>20000000000</v>
      </c>
      <c r="H147" s="123">
        <v>0</v>
      </c>
    </row>
    <row r="148" spans="1:11" ht="31.5" customHeight="1" x14ac:dyDescent="0.25">
      <c r="A148" s="26">
        <v>240106002</v>
      </c>
      <c r="B148" s="27">
        <v>10</v>
      </c>
      <c r="C148" s="30" t="s">
        <v>177</v>
      </c>
      <c r="D148" s="124">
        <v>5000000000</v>
      </c>
      <c r="E148" s="122">
        <v>5000000000</v>
      </c>
      <c r="F148" s="122">
        <v>5000000000</v>
      </c>
      <c r="G148" s="122">
        <v>5000000000</v>
      </c>
      <c r="H148" s="123">
        <v>0</v>
      </c>
    </row>
    <row r="149" spans="1:11" ht="46.5" customHeight="1" x14ac:dyDescent="0.25">
      <c r="A149" s="26">
        <v>240106003</v>
      </c>
      <c r="B149" s="27">
        <v>10</v>
      </c>
      <c r="C149" s="30" t="s">
        <v>98</v>
      </c>
      <c r="D149" s="124">
        <v>29238879050</v>
      </c>
      <c r="E149" s="122">
        <v>29238879050</v>
      </c>
      <c r="F149" s="122">
        <v>29238879050</v>
      </c>
      <c r="G149" s="122">
        <v>29238879050</v>
      </c>
      <c r="H149" s="123">
        <v>0</v>
      </c>
    </row>
    <row r="150" spans="1:11" s="264" customFormat="1" ht="47.25" customHeight="1" x14ac:dyDescent="0.25">
      <c r="A150" s="261">
        <v>240106003</v>
      </c>
      <c r="B150" s="262">
        <v>13</v>
      </c>
      <c r="C150" s="263" t="s">
        <v>98</v>
      </c>
      <c r="D150" s="124">
        <v>20000000000</v>
      </c>
      <c r="E150" s="124">
        <f>8528359387+8169601565</f>
        <v>16697960952</v>
      </c>
      <c r="F150" s="124">
        <v>8528359387</v>
      </c>
      <c r="G150" s="124">
        <v>3716329282</v>
      </c>
      <c r="H150" s="125">
        <v>839208332</v>
      </c>
      <c r="J150" s="265">
        <f>+D150-11830398435</f>
        <v>8169601565</v>
      </c>
      <c r="K150" s="264" t="s">
        <v>231</v>
      </c>
    </row>
    <row r="151" spans="1:11" ht="45" customHeight="1" x14ac:dyDescent="0.25">
      <c r="A151" s="26">
        <v>240106003</v>
      </c>
      <c r="B151" s="27">
        <v>11</v>
      </c>
      <c r="C151" s="30" t="s">
        <v>98</v>
      </c>
      <c r="D151" s="124">
        <v>39565253575</v>
      </c>
      <c r="E151" s="122">
        <v>35816541472</v>
      </c>
      <c r="F151" s="122">
        <v>816541472</v>
      </c>
      <c r="G151" s="122">
        <v>0</v>
      </c>
      <c r="H151" s="123">
        <v>0</v>
      </c>
    </row>
    <row r="152" spans="1:11" ht="31.5" customHeight="1" x14ac:dyDescent="0.25">
      <c r="A152" s="26">
        <v>240106003</v>
      </c>
      <c r="B152" s="27">
        <v>20</v>
      </c>
      <c r="C152" s="30" t="s">
        <v>98</v>
      </c>
      <c r="D152" s="124">
        <v>10494512551</v>
      </c>
      <c r="E152" s="122">
        <v>3891591524</v>
      </c>
      <c r="F152" s="122">
        <v>3891591524</v>
      </c>
      <c r="G152" s="122">
        <v>195910834</v>
      </c>
      <c r="H152" s="123">
        <v>195910834</v>
      </c>
    </row>
    <row r="153" spans="1:11" ht="31.5" customHeight="1" x14ac:dyDescent="0.25">
      <c r="A153" s="26">
        <v>240106004</v>
      </c>
      <c r="B153" s="27">
        <v>10</v>
      </c>
      <c r="C153" s="30" t="s">
        <v>81</v>
      </c>
      <c r="D153" s="124">
        <v>3151400000</v>
      </c>
      <c r="E153" s="122">
        <v>3151400000</v>
      </c>
      <c r="F153" s="122">
        <v>3151400000</v>
      </c>
      <c r="G153" s="122">
        <v>3151400000</v>
      </c>
      <c r="H153" s="123">
        <v>0</v>
      </c>
    </row>
    <row r="154" spans="1:11" ht="35.25" customHeight="1" x14ac:dyDescent="0.25">
      <c r="A154" s="26">
        <v>240106005</v>
      </c>
      <c r="B154" s="27">
        <v>11</v>
      </c>
      <c r="C154" s="30" t="s">
        <v>178</v>
      </c>
      <c r="D154" s="124">
        <f>307423610421+44099730147</f>
        <v>351523340568</v>
      </c>
      <c r="E154" s="122">
        <f>307423610421+44099730147</f>
        <v>351523340568</v>
      </c>
      <c r="F154" s="122">
        <f>307423610421+44099730147</f>
        <v>351523340568</v>
      </c>
      <c r="G154" s="122">
        <v>38457689354</v>
      </c>
      <c r="H154" s="123">
        <v>38457689354</v>
      </c>
    </row>
    <row r="155" spans="1:11" ht="60.75" customHeight="1" x14ac:dyDescent="0.25">
      <c r="A155" s="26">
        <v>240106006</v>
      </c>
      <c r="B155" s="27">
        <v>10</v>
      </c>
      <c r="C155" s="30" t="s">
        <v>179</v>
      </c>
      <c r="D155" s="124">
        <v>42691728016</v>
      </c>
      <c r="E155" s="122">
        <v>42691728016</v>
      </c>
      <c r="F155" s="122">
        <v>42691728016</v>
      </c>
      <c r="G155" s="122">
        <v>42691728016</v>
      </c>
      <c r="H155" s="123">
        <v>0</v>
      </c>
    </row>
    <row r="156" spans="1:11" ht="60.75" customHeight="1" x14ac:dyDescent="0.25">
      <c r="A156" s="26">
        <v>240106006</v>
      </c>
      <c r="B156" s="27">
        <v>13</v>
      </c>
      <c r="C156" s="30" t="s">
        <v>179</v>
      </c>
      <c r="D156" s="124">
        <v>19811865446</v>
      </c>
      <c r="E156" s="122">
        <v>19811865446</v>
      </c>
      <c r="F156" s="122">
        <v>19811865446</v>
      </c>
      <c r="G156" s="122">
        <v>19811865446</v>
      </c>
      <c r="H156" s="123">
        <v>0</v>
      </c>
    </row>
    <row r="157" spans="1:11" ht="45.75" customHeight="1" x14ac:dyDescent="0.25">
      <c r="A157" s="26">
        <v>240106007</v>
      </c>
      <c r="B157" s="27">
        <v>10</v>
      </c>
      <c r="C157" s="30" t="s">
        <v>180</v>
      </c>
      <c r="D157" s="124">
        <v>94807993692</v>
      </c>
      <c r="E157" s="122">
        <v>94807993692</v>
      </c>
      <c r="F157" s="122">
        <v>94807993692</v>
      </c>
      <c r="G157" s="122">
        <v>94807993692</v>
      </c>
      <c r="H157" s="123">
        <v>0</v>
      </c>
    </row>
    <row r="158" spans="1:11" ht="47.25" customHeight="1" x14ac:dyDescent="0.25">
      <c r="A158" s="26">
        <v>240106007</v>
      </c>
      <c r="B158" s="27">
        <v>13</v>
      </c>
      <c r="C158" s="30" t="s">
        <v>180</v>
      </c>
      <c r="D158" s="124">
        <v>70000000000</v>
      </c>
      <c r="E158" s="122">
        <v>70000000000</v>
      </c>
      <c r="F158" s="122">
        <v>70000000000</v>
      </c>
      <c r="G158" s="122">
        <v>70000000000</v>
      </c>
      <c r="H158" s="123">
        <v>0</v>
      </c>
    </row>
    <row r="159" spans="1:11" ht="62.25" customHeight="1" x14ac:dyDescent="0.25">
      <c r="A159" s="26">
        <v>240106008</v>
      </c>
      <c r="B159" s="27">
        <v>10</v>
      </c>
      <c r="C159" s="30" t="s">
        <v>181</v>
      </c>
      <c r="D159" s="124">
        <v>9928862439</v>
      </c>
      <c r="E159" s="122">
        <v>9928862439</v>
      </c>
      <c r="F159" s="122">
        <v>9928862439</v>
      </c>
      <c r="G159" s="122">
        <v>9928862439</v>
      </c>
      <c r="H159" s="123">
        <v>0</v>
      </c>
    </row>
    <row r="160" spans="1:11" ht="96.75" customHeight="1" thickBot="1" x14ac:dyDescent="0.3">
      <c r="A160" s="32">
        <v>240106009</v>
      </c>
      <c r="B160" s="33">
        <v>10</v>
      </c>
      <c r="C160" s="73" t="s">
        <v>182</v>
      </c>
      <c r="D160" s="251">
        <v>59971937176</v>
      </c>
      <c r="E160" s="122">
        <v>59971937176</v>
      </c>
      <c r="F160" s="127">
        <v>59971937176</v>
      </c>
      <c r="G160" s="127">
        <v>59971937176</v>
      </c>
      <c r="H160" s="128">
        <v>0</v>
      </c>
    </row>
    <row r="161" spans="1:215" ht="8.25" customHeight="1" thickBot="1" x14ac:dyDescent="0.3">
      <c r="A161" s="38"/>
      <c r="B161" s="39"/>
      <c r="C161" s="75"/>
      <c r="D161" s="252"/>
      <c r="E161" s="129"/>
      <c r="F161" s="129"/>
      <c r="G161" s="129"/>
      <c r="H161" s="129"/>
    </row>
    <row r="162" spans="1:215" x14ac:dyDescent="0.25">
      <c r="A162" s="416" t="s">
        <v>1</v>
      </c>
      <c r="B162" s="417"/>
      <c r="C162" s="417"/>
      <c r="D162" s="417"/>
      <c r="E162" s="417"/>
      <c r="F162" s="417"/>
      <c r="G162" s="417"/>
      <c r="H162" s="418"/>
    </row>
    <row r="163" spans="1:215" ht="14.25" customHeight="1" x14ac:dyDescent="0.25">
      <c r="A163" s="419" t="s">
        <v>115</v>
      </c>
      <c r="B163" s="420"/>
      <c r="C163" s="420"/>
      <c r="D163" s="420"/>
      <c r="E163" s="420"/>
      <c r="F163" s="420"/>
      <c r="G163" s="420"/>
      <c r="H163" s="421"/>
      <c r="I163" s="420"/>
      <c r="J163" s="420"/>
      <c r="K163" s="420"/>
      <c r="L163" s="420"/>
      <c r="M163" s="420"/>
      <c r="N163" s="420"/>
      <c r="O163" s="421"/>
      <c r="P163" s="419"/>
      <c r="Q163" s="420"/>
      <c r="R163" s="420"/>
      <c r="S163" s="420"/>
      <c r="T163" s="420"/>
      <c r="U163" s="420"/>
      <c r="V163" s="420"/>
      <c r="W163" s="421"/>
      <c r="X163" s="419"/>
      <c r="Y163" s="420"/>
      <c r="Z163" s="420"/>
      <c r="AA163" s="420"/>
      <c r="AB163" s="420"/>
      <c r="AC163" s="420"/>
      <c r="AD163" s="420"/>
      <c r="AE163" s="421"/>
      <c r="AF163" s="419"/>
      <c r="AG163" s="420"/>
      <c r="AH163" s="420"/>
      <c r="AI163" s="420"/>
      <c r="AJ163" s="420"/>
      <c r="AK163" s="420"/>
      <c r="AL163" s="420"/>
      <c r="AM163" s="421"/>
      <c r="AN163" s="419"/>
      <c r="AO163" s="420"/>
      <c r="AP163" s="420"/>
      <c r="AQ163" s="420"/>
      <c r="AR163" s="420"/>
      <c r="AS163" s="420"/>
      <c r="AT163" s="420"/>
      <c r="AU163" s="421"/>
      <c r="AV163" s="419"/>
      <c r="AW163" s="420"/>
      <c r="AX163" s="420"/>
      <c r="AY163" s="420"/>
      <c r="AZ163" s="420"/>
      <c r="BA163" s="420"/>
      <c r="BB163" s="420"/>
      <c r="BC163" s="421"/>
      <c r="BD163" s="419"/>
      <c r="BE163" s="420"/>
      <c r="BF163" s="420"/>
      <c r="BG163" s="420"/>
      <c r="BH163" s="420"/>
      <c r="BI163" s="420"/>
      <c r="BJ163" s="420"/>
      <c r="BK163" s="421"/>
      <c r="BL163" s="419"/>
      <c r="BM163" s="420"/>
      <c r="BN163" s="420"/>
      <c r="BO163" s="420"/>
      <c r="BP163" s="420"/>
      <c r="BQ163" s="420"/>
      <c r="BR163" s="420"/>
      <c r="BS163" s="421"/>
      <c r="BT163" s="419"/>
      <c r="BU163" s="420"/>
      <c r="BV163" s="420"/>
      <c r="BW163" s="420"/>
      <c r="BX163" s="420"/>
      <c r="BY163" s="420"/>
      <c r="BZ163" s="420"/>
      <c r="CA163" s="421"/>
      <c r="CB163" s="419"/>
      <c r="CC163" s="420"/>
      <c r="CD163" s="420"/>
      <c r="CE163" s="420"/>
      <c r="CF163" s="420"/>
      <c r="CG163" s="420"/>
      <c r="CH163" s="420"/>
      <c r="CI163" s="421"/>
      <c r="CJ163" s="419"/>
      <c r="CK163" s="420"/>
      <c r="CL163" s="420"/>
      <c r="CM163" s="420"/>
      <c r="CN163" s="420"/>
      <c r="CO163" s="420"/>
      <c r="CP163" s="420"/>
      <c r="CQ163" s="421"/>
      <c r="CR163" s="419"/>
      <c r="CS163" s="420"/>
      <c r="CT163" s="420"/>
      <c r="CU163" s="420"/>
      <c r="CV163" s="420"/>
      <c r="CW163" s="420"/>
      <c r="CX163" s="420"/>
      <c r="CY163" s="421"/>
      <c r="CZ163" s="419"/>
      <c r="DA163" s="420"/>
      <c r="DB163" s="420"/>
      <c r="DC163" s="420"/>
      <c r="DD163" s="420"/>
      <c r="DE163" s="420"/>
      <c r="DF163" s="420"/>
      <c r="DG163" s="421"/>
      <c r="DH163" s="419"/>
      <c r="DI163" s="420"/>
      <c r="DJ163" s="420"/>
      <c r="DK163" s="420"/>
      <c r="DL163" s="420"/>
      <c r="DM163" s="420"/>
      <c r="DN163" s="420"/>
      <c r="DO163" s="421"/>
      <c r="DP163" s="419"/>
      <c r="DQ163" s="420"/>
      <c r="DR163" s="420"/>
      <c r="DS163" s="420"/>
      <c r="DT163" s="420"/>
      <c r="DU163" s="420"/>
      <c r="DV163" s="420"/>
      <c r="DW163" s="421"/>
      <c r="DX163" s="419"/>
      <c r="DY163" s="420"/>
      <c r="DZ163" s="420"/>
      <c r="EA163" s="420"/>
      <c r="EB163" s="420"/>
      <c r="EC163" s="420"/>
      <c r="ED163" s="420"/>
      <c r="EE163" s="421"/>
      <c r="EF163" s="419"/>
      <c r="EG163" s="420"/>
      <c r="EH163" s="420"/>
      <c r="EI163" s="420"/>
      <c r="EJ163" s="420"/>
      <c r="EK163" s="420"/>
      <c r="EL163" s="420"/>
      <c r="EM163" s="421"/>
      <c r="EN163" s="419"/>
      <c r="EO163" s="420"/>
      <c r="EP163" s="420"/>
      <c r="EQ163" s="420"/>
      <c r="ER163" s="420"/>
      <c r="ES163" s="420"/>
      <c r="ET163" s="420"/>
      <c r="EU163" s="421"/>
      <c r="EV163" s="419"/>
      <c r="EW163" s="420"/>
      <c r="EX163" s="420"/>
      <c r="EY163" s="420"/>
      <c r="EZ163" s="420"/>
      <c r="FA163" s="420"/>
      <c r="FB163" s="420"/>
      <c r="FC163" s="421"/>
      <c r="FD163" s="419"/>
      <c r="FE163" s="420"/>
      <c r="FF163" s="420"/>
      <c r="FG163" s="420"/>
      <c r="FH163" s="420"/>
      <c r="FI163" s="420"/>
      <c r="FJ163" s="420"/>
      <c r="FK163" s="421"/>
      <c r="FL163" s="419"/>
      <c r="FM163" s="420"/>
      <c r="FN163" s="420"/>
      <c r="FO163" s="420"/>
      <c r="FP163" s="420"/>
      <c r="FQ163" s="420"/>
      <c r="FR163" s="420"/>
      <c r="FS163" s="421"/>
      <c r="FT163" s="419"/>
      <c r="FU163" s="420"/>
      <c r="FV163" s="420"/>
      <c r="FW163" s="420"/>
      <c r="FX163" s="420"/>
      <c r="FY163" s="420"/>
      <c r="FZ163" s="420"/>
      <c r="GA163" s="421"/>
      <c r="GB163" s="419"/>
      <c r="GC163" s="420"/>
      <c r="GD163" s="420"/>
      <c r="GE163" s="420"/>
      <c r="GF163" s="420"/>
      <c r="GG163" s="420"/>
      <c r="GH163" s="420"/>
      <c r="GI163" s="421"/>
      <c r="GJ163" s="419"/>
      <c r="GK163" s="420"/>
      <c r="GL163" s="420"/>
      <c r="GM163" s="420"/>
      <c r="GN163" s="420"/>
      <c r="GO163" s="420"/>
      <c r="GP163" s="420"/>
      <c r="GQ163" s="421"/>
      <c r="GR163" s="419"/>
      <c r="GS163" s="420"/>
      <c r="GT163" s="420"/>
      <c r="GU163" s="420"/>
      <c r="GV163" s="420"/>
      <c r="GW163" s="420"/>
      <c r="GX163" s="420"/>
      <c r="GY163" s="421"/>
      <c r="GZ163" s="419"/>
      <c r="HA163" s="420"/>
      <c r="HB163" s="420"/>
      <c r="HC163" s="420"/>
      <c r="HD163" s="420"/>
      <c r="HE163" s="420"/>
      <c r="HF163" s="420"/>
      <c r="HG163" s="421"/>
    </row>
    <row r="164" spans="1:215" ht="3.75" customHeight="1" x14ac:dyDescent="0.25">
      <c r="A164" s="2"/>
      <c r="H164" s="5"/>
      <c r="J164" s="57"/>
      <c r="K164" s="3"/>
      <c r="L164" s="3"/>
      <c r="M164" s="3"/>
      <c r="N164" s="3"/>
      <c r="O164" s="5"/>
      <c r="P164" s="2"/>
      <c r="R164" s="57"/>
      <c r="S164" s="3"/>
      <c r="T164" s="3"/>
      <c r="U164" s="3"/>
      <c r="V164" s="3"/>
      <c r="W164" s="5"/>
      <c r="X164" s="2"/>
      <c r="Z164" s="57"/>
      <c r="AA164" s="3"/>
      <c r="AB164" s="3"/>
      <c r="AC164" s="3"/>
      <c r="AD164" s="3"/>
      <c r="AE164" s="5"/>
      <c r="AF164" s="2"/>
      <c r="AH164" s="57"/>
      <c r="AI164" s="3"/>
      <c r="AJ164" s="3"/>
      <c r="AK164" s="3"/>
      <c r="AL164" s="3"/>
      <c r="AM164" s="5"/>
      <c r="AN164" s="2"/>
      <c r="AP164" s="57"/>
      <c r="AQ164" s="3"/>
      <c r="AR164" s="3"/>
      <c r="AS164" s="3"/>
      <c r="AT164" s="3"/>
      <c r="AU164" s="5"/>
      <c r="AV164" s="2"/>
      <c r="AX164" s="57"/>
      <c r="AY164" s="3"/>
      <c r="AZ164" s="3"/>
      <c r="BA164" s="3"/>
      <c r="BB164" s="3"/>
      <c r="BC164" s="5"/>
      <c r="BD164" s="2"/>
      <c r="BF164" s="57"/>
      <c r="BG164" s="3"/>
      <c r="BH164" s="3"/>
      <c r="BI164" s="3"/>
      <c r="BJ164" s="3"/>
      <c r="BK164" s="5"/>
      <c r="BL164" s="2"/>
      <c r="BN164" s="57"/>
      <c r="BO164" s="3"/>
      <c r="BP164" s="3"/>
      <c r="BQ164" s="3"/>
      <c r="BR164" s="3"/>
      <c r="BS164" s="5"/>
      <c r="BT164" s="2"/>
      <c r="BV164" s="57"/>
      <c r="BW164" s="3"/>
      <c r="BX164" s="3"/>
      <c r="BY164" s="3"/>
      <c r="BZ164" s="3"/>
      <c r="CA164" s="5"/>
      <c r="CB164" s="2"/>
      <c r="CD164" s="57"/>
      <c r="CE164" s="3"/>
      <c r="CF164" s="3"/>
      <c r="CG164" s="3"/>
      <c r="CH164" s="3"/>
      <c r="CI164" s="5"/>
      <c r="CJ164" s="2"/>
      <c r="CL164" s="57"/>
      <c r="CM164" s="3"/>
      <c r="CN164" s="3"/>
      <c r="CO164" s="3"/>
      <c r="CP164" s="3"/>
      <c r="CQ164" s="5"/>
      <c r="CR164" s="2"/>
      <c r="CT164" s="57"/>
      <c r="CU164" s="3"/>
      <c r="CV164" s="3"/>
      <c r="CW164" s="3"/>
      <c r="CX164" s="3"/>
      <c r="CY164" s="5"/>
      <c r="CZ164" s="2"/>
      <c r="DB164" s="57"/>
      <c r="DC164" s="3"/>
      <c r="DD164" s="3"/>
      <c r="DE164" s="3"/>
      <c r="DF164" s="3"/>
      <c r="DG164" s="5"/>
      <c r="DH164" s="2"/>
      <c r="DJ164" s="57"/>
      <c r="DK164" s="3"/>
      <c r="DL164" s="3"/>
      <c r="DM164" s="3"/>
      <c r="DN164" s="3"/>
      <c r="DO164" s="5"/>
      <c r="DP164" s="2"/>
      <c r="DR164" s="57"/>
      <c r="DS164" s="3"/>
      <c r="DT164" s="3"/>
      <c r="DU164" s="3"/>
      <c r="DV164" s="3"/>
      <c r="DW164" s="5"/>
      <c r="DX164" s="2"/>
      <c r="DZ164" s="57"/>
      <c r="EA164" s="3"/>
      <c r="EB164" s="3"/>
      <c r="EC164" s="3"/>
      <c r="ED164" s="3"/>
      <c r="EE164" s="5"/>
      <c r="EF164" s="2"/>
      <c r="EH164" s="57"/>
      <c r="EI164" s="3"/>
      <c r="EJ164" s="3"/>
      <c r="EK164" s="3"/>
      <c r="EL164" s="3"/>
      <c r="EM164" s="5"/>
      <c r="EN164" s="2"/>
      <c r="EP164" s="57"/>
      <c r="EQ164" s="3"/>
      <c r="ER164" s="3"/>
      <c r="ES164" s="3"/>
      <c r="ET164" s="3"/>
      <c r="EU164" s="5"/>
      <c r="EV164" s="2"/>
      <c r="EX164" s="57"/>
      <c r="EY164" s="3"/>
      <c r="EZ164" s="3"/>
      <c r="FA164" s="3"/>
      <c r="FB164" s="3"/>
      <c r="FC164" s="5"/>
      <c r="FD164" s="2"/>
      <c r="FF164" s="57"/>
      <c r="FG164" s="3"/>
      <c r="FH164" s="3"/>
      <c r="FI164" s="3"/>
      <c r="FJ164" s="3"/>
      <c r="FK164" s="5"/>
      <c r="FL164" s="2"/>
      <c r="FN164" s="57"/>
      <c r="FO164" s="3"/>
      <c r="FP164" s="3"/>
      <c r="FQ164" s="3"/>
      <c r="FR164" s="3"/>
      <c r="FS164" s="5"/>
      <c r="FT164" s="2"/>
      <c r="FV164" s="57"/>
      <c r="FW164" s="3"/>
      <c r="FX164" s="3"/>
      <c r="FY164" s="3"/>
      <c r="FZ164" s="3"/>
      <c r="GA164" s="5"/>
      <c r="GB164" s="2"/>
      <c r="GD164" s="57"/>
      <c r="GE164" s="3"/>
      <c r="GF164" s="3"/>
      <c r="GG164" s="3"/>
      <c r="GH164" s="3"/>
      <c r="GI164" s="5"/>
      <c r="GJ164" s="2"/>
      <c r="GL164" s="57"/>
      <c r="GM164" s="3"/>
      <c r="GN164" s="3"/>
      <c r="GO164" s="3"/>
      <c r="GP164" s="3"/>
      <c r="GQ164" s="5"/>
      <c r="GR164" s="2"/>
      <c r="GT164" s="57"/>
      <c r="GU164" s="3"/>
      <c r="GV164" s="3"/>
      <c r="GW164" s="3"/>
      <c r="GX164" s="3"/>
      <c r="GY164" s="5"/>
      <c r="GZ164" s="2"/>
      <c r="HB164" s="57"/>
      <c r="HC164" s="3"/>
      <c r="HD164" s="3"/>
      <c r="HE164" s="3"/>
      <c r="HF164" s="3"/>
      <c r="HG164" s="5"/>
    </row>
    <row r="165" spans="1:215" ht="11.25" customHeight="1" x14ac:dyDescent="0.25">
      <c r="A165" s="6" t="s">
        <v>0</v>
      </c>
      <c r="H165" s="5"/>
      <c r="I165" s="119"/>
      <c r="J165" s="57"/>
      <c r="K165" s="3"/>
      <c r="L165" s="3"/>
      <c r="M165" s="3"/>
      <c r="N165" s="3"/>
      <c r="O165" s="5"/>
      <c r="P165" s="6"/>
      <c r="R165" s="57"/>
      <c r="S165" s="3"/>
      <c r="T165" s="3"/>
      <c r="U165" s="3"/>
      <c r="V165" s="3"/>
      <c r="W165" s="5"/>
      <c r="X165" s="6"/>
      <c r="Z165" s="57"/>
      <c r="AA165" s="3"/>
      <c r="AB165" s="3"/>
      <c r="AC165" s="3"/>
      <c r="AD165" s="3"/>
      <c r="AE165" s="5"/>
      <c r="AF165" s="6"/>
      <c r="AH165" s="57"/>
      <c r="AI165" s="3"/>
      <c r="AJ165" s="3"/>
      <c r="AK165" s="3"/>
      <c r="AL165" s="3"/>
      <c r="AM165" s="5"/>
      <c r="AN165" s="6"/>
      <c r="AP165" s="57"/>
      <c r="AQ165" s="3"/>
      <c r="AR165" s="3"/>
      <c r="AS165" s="3"/>
      <c r="AT165" s="3"/>
      <c r="AU165" s="5"/>
      <c r="AV165" s="6"/>
      <c r="AX165" s="57"/>
      <c r="AY165" s="3"/>
      <c r="AZ165" s="3"/>
      <c r="BA165" s="3"/>
      <c r="BB165" s="3"/>
      <c r="BC165" s="5"/>
      <c r="BD165" s="6"/>
      <c r="BF165" s="57"/>
      <c r="BG165" s="3"/>
      <c r="BH165" s="3"/>
      <c r="BI165" s="3"/>
      <c r="BJ165" s="3"/>
      <c r="BK165" s="5"/>
      <c r="BL165" s="6"/>
      <c r="BN165" s="57"/>
      <c r="BO165" s="3"/>
      <c r="BP165" s="3"/>
      <c r="BQ165" s="3"/>
      <c r="BR165" s="3"/>
      <c r="BS165" s="5"/>
      <c r="BT165" s="6"/>
      <c r="BV165" s="57"/>
      <c r="BW165" s="3"/>
      <c r="BX165" s="3"/>
      <c r="BY165" s="3"/>
      <c r="BZ165" s="3"/>
      <c r="CA165" s="5"/>
      <c r="CB165" s="6"/>
      <c r="CD165" s="57"/>
      <c r="CE165" s="3"/>
      <c r="CF165" s="3"/>
      <c r="CG165" s="3"/>
      <c r="CH165" s="3"/>
      <c r="CI165" s="5"/>
      <c r="CJ165" s="6"/>
      <c r="CL165" s="57"/>
      <c r="CM165" s="3"/>
      <c r="CN165" s="3"/>
      <c r="CO165" s="3"/>
      <c r="CP165" s="3"/>
      <c r="CQ165" s="5"/>
      <c r="CR165" s="6"/>
      <c r="CT165" s="57"/>
      <c r="CU165" s="3"/>
      <c r="CV165" s="3"/>
      <c r="CW165" s="3"/>
      <c r="CX165" s="3"/>
      <c r="CY165" s="5"/>
      <c r="CZ165" s="6"/>
      <c r="DB165" s="57"/>
      <c r="DC165" s="3"/>
      <c r="DD165" s="3"/>
      <c r="DE165" s="3"/>
      <c r="DF165" s="3"/>
      <c r="DG165" s="5"/>
      <c r="DH165" s="6"/>
      <c r="DJ165" s="57"/>
      <c r="DK165" s="3"/>
      <c r="DL165" s="3"/>
      <c r="DM165" s="3"/>
      <c r="DN165" s="3"/>
      <c r="DO165" s="5"/>
      <c r="DP165" s="6"/>
      <c r="DR165" s="57"/>
      <c r="DS165" s="3"/>
      <c r="DT165" s="3"/>
      <c r="DU165" s="3"/>
      <c r="DV165" s="3"/>
      <c r="DW165" s="5"/>
      <c r="DX165" s="6"/>
      <c r="DZ165" s="57"/>
      <c r="EA165" s="3"/>
      <c r="EB165" s="3"/>
      <c r="EC165" s="3"/>
      <c r="ED165" s="3"/>
      <c r="EE165" s="5"/>
      <c r="EF165" s="6"/>
      <c r="EH165" s="57"/>
      <c r="EI165" s="3"/>
      <c r="EJ165" s="3"/>
      <c r="EK165" s="3"/>
      <c r="EL165" s="3"/>
      <c r="EM165" s="5"/>
      <c r="EN165" s="6"/>
      <c r="EP165" s="57"/>
      <c r="EQ165" s="3"/>
      <c r="ER165" s="3"/>
      <c r="ES165" s="3"/>
      <c r="ET165" s="3"/>
      <c r="EU165" s="5"/>
      <c r="EV165" s="6"/>
      <c r="EX165" s="57"/>
      <c r="EY165" s="3"/>
      <c r="EZ165" s="3"/>
      <c r="FA165" s="3"/>
      <c r="FB165" s="3"/>
      <c r="FC165" s="5"/>
      <c r="FD165" s="6"/>
      <c r="FF165" s="57"/>
      <c r="FG165" s="3"/>
      <c r="FH165" s="3"/>
      <c r="FI165" s="3"/>
      <c r="FJ165" s="3"/>
      <c r="FK165" s="5"/>
      <c r="FL165" s="6"/>
      <c r="FN165" s="57"/>
      <c r="FO165" s="3"/>
      <c r="FP165" s="3"/>
      <c r="FQ165" s="3"/>
      <c r="FR165" s="3"/>
      <c r="FS165" s="5"/>
      <c r="FT165" s="6"/>
      <c r="FV165" s="57"/>
      <c r="FW165" s="3"/>
      <c r="FX165" s="3"/>
      <c r="FY165" s="3"/>
      <c r="FZ165" s="3"/>
      <c r="GA165" s="5"/>
      <c r="GB165" s="6"/>
      <c r="GD165" s="57"/>
      <c r="GE165" s="3"/>
      <c r="GF165" s="3"/>
      <c r="GG165" s="3"/>
      <c r="GH165" s="3"/>
      <c r="GI165" s="5"/>
      <c r="GJ165" s="6"/>
      <c r="GL165" s="57"/>
      <c r="GM165" s="3"/>
      <c r="GN165" s="3"/>
      <c r="GO165" s="3"/>
      <c r="GP165" s="3"/>
      <c r="GQ165" s="5"/>
      <c r="GR165" s="6"/>
      <c r="GT165" s="57"/>
      <c r="GU165" s="3"/>
      <c r="GV165" s="3"/>
      <c r="GW165" s="3"/>
      <c r="GX165" s="3"/>
      <c r="GY165" s="5"/>
      <c r="GZ165" s="6"/>
      <c r="HB165" s="57"/>
      <c r="HC165" s="3"/>
      <c r="HD165" s="3"/>
      <c r="HE165" s="3"/>
      <c r="HF165" s="3"/>
      <c r="HG165" s="5"/>
    </row>
    <row r="166" spans="1:215" ht="3.75" customHeight="1" x14ac:dyDescent="0.25">
      <c r="A166" s="2"/>
      <c r="H166" s="7"/>
      <c r="J166" s="57"/>
      <c r="K166" s="3"/>
      <c r="L166" s="3"/>
      <c r="M166" s="3"/>
      <c r="N166" s="3"/>
      <c r="O166" s="7"/>
      <c r="P166" s="2"/>
      <c r="R166" s="57"/>
      <c r="S166" s="3"/>
      <c r="T166" s="3"/>
      <c r="U166" s="3"/>
      <c r="V166" s="3"/>
      <c r="W166" s="7"/>
      <c r="X166" s="2"/>
      <c r="Z166" s="57"/>
      <c r="AA166" s="3"/>
      <c r="AB166" s="3"/>
      <c r="AC166" s="3"/>
      <c r="AD166" s="3"/>
      <c r="AE166" s="7"/>
      <c r="AF166" s="2"/>
      <c r="AH166" s="57"/>
      <c r="AI166" s="3"/>
      <c r="AJ166" s="3"/>
      <c r="AK166" s="3"/>
      <c r="AL166" s="3"/>
      <c r="AM166" s="7"/>
      <c r="AN166" s="2"/>
      <c r="AP166" s="57"/>
      <c r="AQ166" s="3"/>
      <c r="AR166" s="3"/>
      <c r="AS166" s="3"/>
      <c r="AT166" s="3"/>
      <c r="AU166" s="7"/>
      <c r="AV166" s="2"/>
      <c r="AX166" s="57"/>
      <c r="AY166" s="3"/>
      <c r="AZ166" s="3"/>
      <c r="BA166" s="3"/>
      <c r="BB166" s="3"/>
      <c r="BC166" s="7"/>
      <c r="BD166" s="2"/>
      <c r="BF166" s="57"/>
      <c r="BG166" s="3"/>
      <c r="BH166" s="3"/>
      <c r="BI166" s="3"/>
      <c r="BJ166" s="3"/>
      <c r="BK166" s="7"/>
      <c r="BL166" s="2"/>
      <c r="BN166" s="57"/>
      <c r="BO166" s="3"/>
      <c r="BP166" s="3"/>
      <c r="BQ166" s="3"/>
      <c r="BR166" s="3"/>
      <c r="BS166" s="7"/>
      <c r="BT166" s="2"/>
      <c r="BV166" s="57"/>
      <c r="BW166" s="3"/>
      <c r="BX166" s="3"/>
      <c r="BY166" s="3"/>
      <c r="BZ166" s="3"/>
      <c r="CA166" s="7"/>
      <c r="CB166" s="2"/>
      <c r="CD166" s="57"/>
      <c r="CE166" s="3"/>
      <c r="CF166" s="3"/>
      <c r="CG166" s="3"/>
      <c r="CH166" s="3"/>
      <c r="CI166" s="7"/>
      <c r="CJ166" s="2"/>
      <c r="CL166" s="57"/>
      <c r="CM166" s="3"/>
      <c r="CN166" s="3"/>
      <c r="CO166" s="3"/>
      <c r="CP166" s="3"/>
      <c r="CQ166" s="7"/>
      <c r="CR166" s="2"/>
      <c r="CT166" s="57"/>
      <c r="CU166" s="3"/>
      <c r="CV166" s="3"/>
      <c r="CW166" s="3"/>
      <c r="CX166" s="3"/>
      <c r="CY166" s="7"/>
      <c r="CZ166" s="2"/>
      <c r="DB166" s="57"/>
      <c r="DC166" s="3"/>
      <c r="DD166" s="3"/>
      <c r="DE166" s="3"/>
      <c r="DF166" s="3"/>
      <c r="DG166" s="7"/>
      <c r="DH166" s="2"/>
      <c r="DJ166" s="57"/>
      <c r="DK166" s="3"/>
      <c r="DL166" s="3"/>
      <c r="DM166" s="3"/>
      <c r="DN166" s="3"/>
      <c r="DO166" s="7"/>
      <c r="DP166" s="2"/>
      <c r="DR166" s="57"/>
      <c r="DS166" s="3"/>
      <c r="DT166" s="3"/>
      <c r="DU166" s="3"/>
      <c r="DV166" s="3"/>
      <c r="DW166" s="7"/>
      <c r="DX166" s="2"/>
      <c r="DZ166" s="57"/>
      <c r="EA166" s="3"/>
      <c r="EB166" s="3"/>
      <c r="EC166" s="3"/>
      <c r="ED166" s="3"/>
      <c r="EE166" s="7"/>
      <c r="EF166" s="2"/>
      <c r="EH166" s="57"/>
      <c r="EI166" s="3"/>
      <c r="EJ166" s="3"/>
      <c r="EK166" s="3"/>
      <c r="EL166" s="3"/>
      <c r="EM166" s="7"/>
      <c r="EN166" s="2"/>
      <c r="EP166" s="57"/>
      <c r="EQ166" s="3"/>
      <c r="ER166" s="3"/>
      <c r="ES166" s="3"/>
      <c r="ET166" s="3"/>
      <c r="EU166" s="7"/>
      <c r="EV166" s="2"/>
      <c r="EX166" s="57"/>
      <c r="EY166" s="3"/>
      <c r="EZ166" s="3"/>
      <c r="FA166" s="3"/>
      <c r="FB166" s="3"/>
      <c r="FC166" s="7"/>
      <c r="FD166" s="2"/>
      <c r="FF166" s="57"/>
      <c r="FG166" s="3"/>
      <c r="FH166" s="3"/>
      <c r="FI166" s="3"/>
      <c r="FJ166" s="3"/>
      <c r="FK166" s="7"/>
      <c r="FL166" s="2"/>
      <c r="FN166" s="57"/>
      <c r="FO166" s="3"/>
      <c r="FP166" s="3"/>
      <c r="FQ166" s="3"/>
      <c r="FR166" s="3"/>
      <c r="FS166" s="7"/>
      <c r="FT166" s="2"/>
      <c r="FV166" s="57"/>
      <c r="FW166" s="3"/>
      <c r="FX166" s="3"/>
      <c r="FY166" s="3"/>
      <c r="FZ166" s="3"/>
      <c r="GA166" s="7"/>
      <c r="GB166" s="2"/>
      <c r="GD166" s="57"/>
      <c r="GE166" s="3"/>
      <c r="GF166" s="3"/>
      <c r="GG166" s="3"/>
      <c r="GH166" s="3"/>
      <c r="GI166" s="7"/>
      <c r="GJ166" s="2"/>
      <c r="GL166" s="57"/>
      <c r="GM166" s="3"/>
      <c r="GN166" s="3"/>
      <c r="GO166" s="3"/>
      <c r="GP166" s="3"/>
      <c r="GQ166" s="7"/>
      <c r="GR166" s="2"/>
      <c r="GT166" s="57"/>
      <c r="GU166" s="3"/>
      <c r="GV166" s="3"/>
      <c r="GW166" s="3"/>
      <c r="GX166" s="3"/>
      <c r="GY166" s="7"/>
      <c r="GZ166" s="2"/>
      <c r="HB166" s="57"/>
      <c r="HC166" s="3"/>
      <c r="HD166" s="3"/>
      <c r="HE166" s="3"/>
      <c r="HF166" s="3"/>
      <c r="HG166" s="7"/>
    </row>
    <row r="167" spans="1:215" ht="13.5" customHeight="1" x14ac:dyDescent="0.25">
      <c r="A167" s="2" t="s">
        <v>116</v>
      </c>
      <c r="C167" s="57" t="s">
        <v>4</v>
      </c>
      <c r="E167" s="3" t="str">
        <f>E7</f>
        <v>MES:</v>
      </c>
      <c r="F167" s="3" t="str">
        <f>F7</f>
        <v>JUNIO</v>
      </c>
      <c r="G167" s="3" t="str">
        <f>G128</f>
        <v xml:space="preserve">                                VIGENCIA FISCAL:      2017</v>
      </c>
      <c r="H167" s="5"/>
      <c r="J167" s="57"/>
      <c r="K167" s="3"/>
      <c r="L167" s="3"/>
      <c r="M167" s="3"/>
      <c r="N167" s="3"/>
      <c r="O167" s="5"/>
      <c r="P167" s="2"/>
      <c r="R167" s="57"/>
      <c r="S167" s="3"/>
      <c r="T167" s="3"/>
      <c r="U167" s="3"/>
      <c r="V167" s="3"/>
      <c r="W167" s="5"/>
      <c r="X167" s="2"/>
      <c r="Z167" s="57"/>
      <c r="AA167" s="3"/>
      <c r="AB167" s="3"/>
      <c r="AC167" s="3"/>
      <c r="AD167" s="3"/>
      <c r="AE167" s="5"/>
      <c r="AF167" s="2"/>
      <c r="AH167" s="57"/>
      <c r="AI167" s="3"/>
      <c r="AJ167" s="3"/>
      <c r="AK167" s="3"/>
      <c r="AL167" s="3"/>
      <c r="AM167" s="5"/>
      <c r="AN167" s="2"/>
      <c r="AP167" s="57"/>
      <c r="AQ167" s="3"/>
      <c r="AR167" s="3"/>
      <c r="AS167" s="3"/>
      <c r="AT167" s="3"/>
      <c r="AU167" s="5"/>
      <c r="AV167" s="2"/>
      <c r="AX167" s="57"/>
      <c r="AY167" s="3"/>
      <c r="AZ167" s="3"/>
      <c r="BA167" s="3"/>
      <c r="BB167" s="3"/>
      <c r="BC167" s="5"/>
      <c r="BD167" s="2"/>
      <c r="BF167" s="57"/>
      <c r="BG167" s="3"/>
      <c r="BH167" s="3"/>
      <c r="BI167" s="3"/>
      <c r="BJ167" s="3"/>
      <c r="BK167" s="5"/>
      <c r="BL167" s="2"/>
      <c r="BN167" s="57"/>
      <c r="BO167" s="3"/>
      <c r="BP167" s="3"/>
      <c r="BQ167" s="3"/>
      <c r="BR167" s="3"/>
      <c r="BS167" s="5"/>
      <c r="BT167" s="2"/>
      <c r="BV167" s="57"/>
      <c r="BW167" s="3"/>
      <c r="BX167" s="3"/>
      <c r="BY167" s="3"/>
      <c r="BZ167" s="3"/>
      <c r="CA167" s="5"/>
      <c r="CB167" s="2"/>
      <c r="CD167" s="57"/>
      <c r="CE167" s="3"/>
      <c r="CF167" s="3"/>
      <c r="CG167" s="3"/>
      <c r="CH167" s="3"/>
      <c r="CI167" s="5"/>
      <c r="CJ167" s="2"/>
      <c r="CL167" s="57"/>
      <c r="CM167" s="3"/>
      <c r="CN167" s="3"/>
      <c r="CO167" s="3"/>
      <c r="CP167" s="3"/>
      <c r="CQ167" s="5"/>
      <c r="CR167" s="2"/>
      <c r="CT167" s="57"/>
      <c r="CU167" s="3"/>
      <c r="CV167" s="3"/>
      <c r="CW167" s="3"/>
      <c r="CX167" s="3"/>
      <c r="CY167" s="5"/>
      <c r="CZ167" s="2"/>
      <c r="DB167" s="57"/>
      <c r="DC167" s="3"/>
      <c r="DD167" s="3"/>
      <c r="DE167" s="3"/>
      <c r="DF167" s="3"/>
      <c r="DG167" s="5"/>
      <c r="DH167" s="2"/>
      <c r="DJ167" s="57"/>
      <c r="DK167" s="3"/>
      <c r="DL167" s="3"/>
      <c r="DM167" s="3"/>
      <c r="DN167" s="3"/>
      <c r="DO167" s="5"/>
      <c r="DP167" s="2"/>
      <c r="DR167" s="57"/>
      <c r="DS167" s="3"/>
      <c r="DT167" s="3"/>
      <c r="DU167" s="3"/>
      <c r="DV167" s="3"/>
      <c r="DW167" s="5"/>
      <c r="DX167" s="2"/>
      <c r="DZ167" s="57"/>
      <c r="EA167" s="3"/>
      <c r="EB167" s="3"/>
      <c r="EC167" s="3"/>
      <c r="ED167" s="3"/>
      <c r="EE167" s="5"/>
      <c r="EF167" s="2"/>
      <c r="EH167" s="57"/>
      <c r="EI167" s="3"/>
      <c r="EJ167" s="3"/>
      <c r="EK167" s="3"/>
      <c r="EL167" s="3"/>
      <c r="EM167" s="5"/>
      <c r="EN167" s="2"/>
      <c r="EP167" s="57"/>
      <c r="EQ167" s="3"/>
      <c r="ER167" s="3"/>
      <c r="ES167" s="3"/>
      <c r="ET167" s="3"/>
      <c r="EU167" s="5"/>
      <c r="EV167" s="2"/>
      <c r="EX167" s="57"/>
      <c r="EY167" s="3"/>
      <c r="EZ167" s="3"/>
      <c r="FA167" s="3"/>
      <c r="FB167" s="3"/>
      <c r="FC167" s="5"/>
      <c r="FD167" s="2"/>
      <c r="FF167" s="57"/>
      <c r="FG167" s="3"/>
      <c r="FH167" s="3"/>
      <c r="FI167" s="3"/>
      <c r="FJ167" s="3"/>
      <c r="FK167" s="5"/>
      <c r="FL167" s="2"/>
      <c r="FN167" s="57"/>
      <c r="FO167" s="3"/>
      <c r="FP167" s="3"/>
      <c r="FQ167" s="3"/>
      <c r="FR167" s="3"/>
      <c r="FS167" s="5"/>
      <c r="FT167" s="2"/>
      <c r="FV167" s="57"/>
      <c r="FW167" s="3"/>
      <c r="FX167" s="3"/>
      <c r="FY167" s="3"/>
      <c r="FZ167" s="3"/>
      <c r="GA167" s="5"/>
      <c r="GB167" s="2"/>
      <c r="GD167" s="57"/>
      <c r="GE167" s="3"/>
      <c r="GF167" s="3"/>
      <c r="GG167" s="3"/>
      <c r="GH167" s="3"/>
      <c r="GI167" s="5"/>
      <c r="GJ167" s="2"/>
      <c r="GL167" s="57"/>
      <c r="GM167" s="3"/>
      <c r="GN167" s="3"/>
      <c r="GO167" s="3"/>
      <c r="GP167" s="3"/>
      <c r="GQ167" s="5"/>
      <c r="GR167" s="2"/>
      <c r="GT167" s="57"/>
      <c r="GU167" s="3"/>
      <c r="GV167" s="3"/>
      <c r="GW167" s="3"/>
      <c r="GX167" s="3"/>
      <c r="GY167" s="5"/>
      <c r="GZ167" s="2"/>
      <c r="HB167" s="57"/>
      <c r="HC167" s="3"/>
      <c r="HD167" s="3"/>
      <c r="HE167" s="3"/>
      <c r="HF167" s="3"/>
      <c r="HG167" s="5"/>
    </row>
    <row r="168" spans="1:215" ht="11.25" customHeight="1" thickBot="1" x14ac:dyDescent="0.3">
      <c r="A168" s="2"/>
      <c r="H168" s="5"/>
      <c r="J168" s="57"/>
      <c r="K168" s="3"/>
      <c r="L168" s="3"/>
      <c r="M168" s="3"/>
      <c r="N168" s="3"/>
      <c r="O168" s="5"/>
      <c r="P168" s="2"/>
      <c r="R168" s="57"/>
      <c r="S168" s="3"/>
      <c r="T168" s="3"/>
      <c r="U168" s="3"/>
      <c r="V168" s="3"/>
      <c r="W168" s="5"/>
      <c r="X168" s="2"/>
      <c r="Z168" s="57"/>
      <c r="AA168" s="3"/>
      <c r="AB168" s="3"/>
      <c r="AC168" s="3"/>
      <c r="AD168" s="3"/>
      <c r="AE168" s="5"/>
      <c r="AF168" s="2"/>
      <c r="AH168" s="57"/>
      <c r="AI168" s="3"/>
      <c r="AJ168" s="3"/>
      <c r="AK168" s="3"/>
      <c r="AL168" s="3"/>
      <c r="AM168" s="5"/>
      <c r="AN168" s="2"/>
      <c r="AP168" s="57"/>
      <c r="AQ168" s="3"/>
      <c r="AR168" s="3"/>
      <c r="AS168" s="3"/>
      <c r="AT168" s="3"/>
      <c r="AU168" s="5"/>
      <c r="AV168" s="2"/>
      <c r="AX168" s="57"/>
      <c r="AY168" s="3"/>
      <c r="AZ168" s="3"/>
      <c r="BA168" s="3"/>
      <c r="BB168" s="3"/>
      <c r="BC168" s="5"/>
      <c r="BD168" s="2"/>
      <c r="BF168" s="57"/>
      <c r="BG168" s="3"/>
      <c r="BH168" s="3"/>
      <c r="BI168" s="3"/>
      <c r="BJ168" s="3"/>
      <c r="BK168" s="5"/>
      <c r="BL168" s="2"/>
      <c r="BN168" s="57"/>
      <c r="BO168" s="3"/>
      <c r="BP168" s="3"/>
      <c r="BQ168" s="3"/>
      <c r="BR168" s="3"/>
      <c r="BS168" s="5"/>
      <c r="BT168" s="2"/>
      <c r="BV168" s="57"/>
      <c r="BW168" s="3"/>
      <c r="BX168" s="3"/>
      <c r="BY168" s="3"/>
      <c r="BZ168" s="3"/>
      <c r="CA168" s="5"/>
      <c r="CB168" s="2"/>
      <c r="CD168" s="57"/>
      <c r="CE168" s="3"/>
      <c r="CF168" s="3"/>
      <c r="CG168" s="3"/>
      <c r="CH168" s="3"/>
      <c r="CI168" s="5"/>
      <c r="CJ168" s="2"/>
      <c r="CL168" s="57"/>
      <c r="CM168" s="3"/>
      <c r="CN168" s="3"/>
      <c r="CO168" s="3"/>
      <c r="CP168" s="3"/>
      <c r="CQ168" s="5"/>
      <c r="CR168" s="2"/>
      <c r="CT168" s="57"/>
      <c r="CU168" s="3"/>
      <c r="CV168" s="3"/>
      <c r="CW168" s="3"/>
      <c r="CX168" s="3"/>
      <c r="CY168" s="5"/>
      <c r="CZ168" s="2"/>
      <c r="DB168" s="57"/>
      <c r="DC168" s="3"/>
      <c r="DD168" s="3"/>
      <c r="DE168" s="3"/>
      <c r="DF168" s="3"/>
      <c r="DG168" s="5"/>
      <c r="DH168" s="2"/>
      <c r="DJ168" s="57"/>
      <c r="DK168" s="3"/>
      <c r="DL168" s="3"/>
      <c r="DM168" s="3"/>
      <c r="DN168" s="3"/>
      <c r="DO168" s="5"/>
      <c r="DP168" s="2"/>
      <c r="DR168" s="57"/>
      <c r="DS168" s="3"/>
      <c r="DT168" s="3"/>
      <c r="DU168" s="3"/>
      <c r="DV168" s="3"/>
      <c r="DW168" s="5"/>
      <c r="DX168" s="2"/>
      <c r="DZ168" s="57"/>
      <c r="EA168" s="3"/>
      <c r="EB168" s="3"/>
      <c r="EC168" s="3"/>
      <c r="ED168" s="3"/>
      <c r="EE168" s="5"/>
      <c r="EF168" s="2"/>
      <c r="EH168" s="57"/>
      <c r="EI168" s="3"/>
      <c r="EJ168" s="3"/>
      <c r="EK168" s="3"/>
      <c r="EL168" s="3"/>
      <c r="EM168" s="5"/>
      <c r="EN168" s="2"/>
      <c r="EP168" s="57"/>
      <c r="EQ168" s="3"/>
      <c r="ER168" s="3"/>
      <c r="ES168" s="3"/>
      <c r="ET168" s="3"/>
      <c r="EU168" s="5"/>
      <c r="EV168" s="2"/>
      <c r="EX168" s="57"/>
      <c r="EY168" s="3"/>
      <c r="EZ168" s="3"/>
      <c r="FA168" s="3"/>
      <c r="FB168" s="3"/>
      <c r="FC168" s="5"/>
      <c r="FD168" s="2"/>
      <c r="FF168" s="57"/>
      <c r="FG168" s="3"/>
      <c r="FH168" s="3"/>
      <c r="FI168" s="3"/>
      <c r="FJ168" s="3"/>
      <c r="FK168" s="5"/>
      <c r="FL168" s="2"/>
      <c r="FN168" s="57"/>
      <c r="FO168" s="3"/>
      <c r="FP168" s="3"/>
      <c r="FQ168" s="3"/>
      <c r="FR168" s="3"/>
      <c r="FS168" s="5"/>
      <c r="FT168" s="2"/>
      <c r="FV168" s="57"/>
      <c r="FW168" s="3"/>
      <c r="FX168" s="3"/>
      <c r="FY168" s="3"/>
      <c r="FZ168" s="3"/>
      <c r="GA168" s="5"/>
      <c r="GB168" s="2"/>
      <c r="GD168" s="57"/>
      <c r="GE168" s="3"/>
      <c r="GF168" s="3"/>
      <c r="GG168" s="3"/>
      <c r="GH168" s="3"/>
      <c r="GI168" s="5"/>
      <c r="GJ168" s="2"/>
      <c r="GL168" s="57"/>
      <c r="GM168" s="3"/>
      <c r="GN168" s="3"/>
      <c r="GO168" s="3"/>
      <c r="GP168" s="3"/>
      <c r="GQ168" s="5"/>
      <c r="GR168" s="2"/>
      <c r="GT168" s="57"/>
      <c r="GU168" s="3"/>
      <c r="GV168" s="3"/>
      <c r="GW168" s="3"/>
      <c r="GX168" s="3"/>
      <c r="GY168" s="5"/>
      <c r="GZ168" s="2"/>
      <c r="HB168" s="57"/>
      <c r="HC168" s="3"/>
      <c r="HD168" s="3"/>
      <c r="HE168" s="3"/>
      <c r="HF168" s="3"/>
      <c r="HG168" s="5"/>
    </row>
    <row r="169" spans="1:215" ht="27" customHeight="1" thickBot="1" x14ac:dyDescent="0.3">
      <c r="A169" s="10" t="s">
        <v>119</v>
      </c>
      <c r="B169" s="43"/>
      <c r="C169" s="44" t="s">
        <v>120</v>
      </c>
      <c r="D169" s="248" t="s">
        <v>121</v>
      </c>
      <c r="E169" s="45" t="s">
        <v>122</v>
      </c>
      <c r="F169" s="45" t="s">
        <v>123</v>
      </c>
      <c r="G169" s="45" t="s">
        <v>124</v>
      </c>
      <c r="H169" s="47" t="s">
        <v>125</v>
      </c>
    </row>
    <row r="170" spans="1:215" ht="81.75" customHeight="1" x14ac:dyDescent="0.25">
      <c r="A170" s="21">
        <v>240106009</v>
      </c>
      <c r="B170" s="22">
        <v>13</v>
      </c>
      <c r="C170" s="78" t="s">
        <v>182</v>
      </c>
      <c r="D170" s="250">
        <v>40000000000</v>
      </c>
      <c r="E170" s="122">
        <v>40000000000</v>
      </c>
      <c r="F170" s="120">
        <v>40000000000</v>
      </c>
      <c r="G170" s="120">
        <v>40000000000</v>
      </c>
      <c r="H170" s="121">
        <v>0</v>
      </c>
    </row>
    <row r="171" spans="1:215" ht="93.75" customHeight="1" x14ac:dyDescent="0.25">
      <c r="A171" s="26">
        <v>240106009</v>
      </c>
      <c r="B171" s="27">
        <v>11</v>
      </c>
      <c r="C171" s="30" t="s">
        <v>182</v>
      </c>
      <c r="D171" s="124">
        <v>5741762205</v>
      </c>
      <c r="E171" s="122">
        <v>234268481</v>
      </c>
      <c r="F171" s="122">
        <v>234268481</v>
      </c>
      <c r="G171" s="122">
        <v>234268481</v>
      </c>
      <c r="H171" s="123">
        <v>0</v>
      </c>
    </row>
    <row r="172" spans="1:215" ht="45" customHeight="1" x14ac:dyDescent="0.25">
      <c r="A172" s="26">
        <v>2401060010</v>
      </c>
      <c r="B172" s="27">
        <v>10</v>
      </c>
      <c r="C172" s="30" t="s">
        <v>183</v>
      </c>
      <c r="D172" s="124">
        <v>23681967660</v>
      </c>
      <c r="E172" s="122">
        <v>23681967660</v>
      </c>
      <c r="F172" s="122">
        <v>23681967660</v>
      </c>
      <c r="G172" s="122">
        <v>44611656</v>
      </c>
      <c r="H172" s="123">
        <v>22305828</v>
      </c>
    </row>
    <row r="173" spans="1:215" ht="50.25" customHeight="1" x14ac:dyDescent="0.25">
      <c r="A173" s="26">
        <v>2401060010</v>
      </c>
      <c r="B173" s="27">
        <v>13</v>
      </c>
      <c r="C173" s="30" t="s">
        <v>183</v>
      </c>
      <c r="D173" s="124">
        <v>20000000000</v>
      </c>
      <c r="E173" s="122">
        <v>20000000000</v>
      </c>
      <c r="F173" s="122">
        <v>20000000000</v>
      </c>
      <c r="G173" s="122">
        <v>0</v>
      </c>
      <c r="H173" s="123">
        <v>0</v>
      </c>
    </row>
    <row r="174" spans="1:215" ht="48" customHeight="1" x14ac:dyDescent="0.25">
      <c r="A174" s="26">
        <v>2401060010</v>
      </c>
      <c r="B174" s="27">
        <v>11</v>
      </c>
      <c r="C174" s="30" t="s">
        <v>183</v>
      </c>
      <c r="D174" s="124">
        <v>1172988983</v>
      </c>
      <c r="E174" s="122">
        <v>1172988983</v>
      </c>
      <c r="F174" s="122">
        <v>1172988983</v>
      </c>
      <c r="G174" s="122">
        <v>0</v>
      </c>
      <c r="H174" s="123">
        <v>0</v>
      </c>
    </row>
    <row r="175" spans="1:215" ht="79.5" customHeight="1" x14ac:dyDescent="0.25">
      <c r="A175" s="26">
        <v>2401060011</v>
      </c>
      <c r="B175" s="27">
        <v>10</v>
      </c>
      <c r="C175" s="30" t="s">
        <v>184</v>
      </c>
      <c r="D175" s="124">
        <v>6474653378</v>
      </c>
      <c r="E175" s="122">
        <v>6474653378</v>
      </c>
      <c r="F175" s="122">
        <v>6474653378</v>
      </c>
      <c r="G175" s="122">
        <v>6474653378</v>
      </c>
      <c r="H175" s="123">
        <v>0</v>
      </c>
    </row>
    <row r="176" spans="1:215" ht="33.75" customHeight="1" x14ac:dyDescent="0.25">
      <c r="A176" s="26">
        <v>2401060012</v>
      </c>
      <c r="B176" s="27">
        <v>11</v>
      </c>
      <c r="C176" s="30" t="s">
        <v>83</v>
      </c>
      <c r="D176" s="124">
        <f>397814102722+94582265090</f>
        <v>492396367812</v>
      </c>
      <c r="E176" s="122">
        <f>37814102722+325000000000+94582265090</f>
        <v>457396367812</v>
      </c>
      <c r="F176" s="122">
        <f>37814102722+94582265090</f>
        <v>132396367812</v>
      </c>
      <c r="G176" s="122">
        <v>0</v>
      </c>
      <c r="H176" s="123">
        <v>0</v>
      </c>
      <c r="J176" s="167">
        <f>165000000000+160000000000</f>
        <v>325000000000</v>
      </c>
      <c r="K176" s="1" t="s">
        <v>232</v>
      </c>
    </row>
    <row r="177" spans="1:11" ht="47.25" customHeight="1" x14ac:dyDescent="0.25">
      <c r="A177" s="26">
        <v>2401060031</v>
      </c>
      <c r="B177" s="27">
        <v>10</v>
      </c>
      <c r="C177" s="30" t="s">
        <v>185</v>
      </c>
      <c r="D177" s="124">
        <v>11348399141</v>
      </c>
      <c r="E177" s="122">
        <v>0</v>
      </c>
      <c r="F177" s="122">
        <v>0</v>
      </c>
      <c r="G177" s="122">
        <v>0</v>
      </c>
      <c r="H177" s="123">
        <v>0</v>
      </c>
    </row>
    <row r="178" spans="1:11" ht="45.75" customHeight="1" x14ac:dyDescent="0.25">
      <c r="A178" s="26">
        <v>240160031</v>
      </c>
      <c r="B178" s="27">
        <v>20</v>
      </c>
      <c r="C178" s="30" t="s">
        <v>185</v>
      </c>
      <c r="D178" s="124">
        <v>50000000000</v>
      </c>
      <c r="E178" s="122">
        <v>11711640000</v>
      </c>
      <c r="F178" s="122">
        <v>0</v>
      </c>
      <c r="G178" s="122">
        <v>0</v>
      </c>
      <c r="H178" s="123">
        <v>0</v>
      </c>
      <c r="J178" s="167">
        <f>+D178-38288360000</f>
        <v>11711640000</v>
      </c>
      <c r="K178" s="1" t="s">
        <v>233</v>
      </c>
    </row>
    <row r="179" spans="1:11" ht="13.5" customHeight="1" x14ac:dyDescent="0.25">
      <c r="A179" s="26">
        <v>2404</v>
      </c>
      <c r="B179" s="27"/>
      <c r="C179" s="30" t="s">
        <v>186</v>
      </c>
      <c r="D179" s="124">
        <f>+D180</f>
        <v>123854526966</v>
      </c>
      <c r="E179" s="122">
        <f>+E180</f>
        <v>104732682787</v>
      </c>
      <c r="F179" s="122">
        <f>+F180</f>
        <v>103280091019</v>
      </c>
      <c r="G179" s="122">
        <f>+G180</f>
        <v>19556009671</v>
      </c>
      <c r="H179" s="123">
        <f>+H180</f>
        <v>19556009671</v>
      </c>
    </row>
    <row r="180" spans="1:11" ht="13.5" customHeight="1" x14ac:dyDescent="0.25">
      <c r="A180" s="26">
        <v>24040600</v>
      </c>
      <c r="B180" s="27"/>
      <c r="C180" s="30" t="s">
        <v>78</v>
      </c>
      <c r="D180" s="124">
        <f>SUM(D181:D183)</f>
        <v>123854526966</v>
      </c>
      <c r="E180" s="122">
        <f>SUM(E181:E183)</f>
        <v>104732682787</v>
      </c>
      <c r="F180" s="122">
        <f>SUM(F181:F183)</f>
        <v>103280091019</v>
      </c>
      <c r="G180" s="122">
        <f>SUM(G181:G183)</f>
        <v>19556009671</v>
      </c>
      <c r="H180" s="123">
        <f>SUM(H181:H183)</f>
        <v>19556009671</v>
      </c>
    </row>
    <row r="181" spans="1:11" ht="43.5" customHeight="1" x14ac:dyDescent="0.25">
      <c r="A181" s="26">
        <v>240406001</v>
      </c>
      <c r="B181" s="27">
        <v>10</v>
      </c>
      <c r="C181" s="30" t="s">
        <v>89</v>
      </c>
      <c r="D181" s="124">
        <v>25752084287</v>
      </c>
      <c r="E181" s="122">
        <v>25256687215</v>
      </c>
      <c r="F181" s="122">
        <v>25136099823</v>
      </c>
      <c r="G181" s="122">
        <v>801063963</v>
      </c>
      <c r="H181" s="123">
        <v>801063963</v>
      </c>
    </row>
    <row r="182" spans="1:11" ht="45" customHeight="1" x14ac:dyDescent="0.25">
      <c r="A182" s="26">
        <v>240406001</v>
      </c>
      <c r="B182" s="27">
        <v>13</v>
      </c>
      <c r="C182" s="30" t="s">
        <v>89</v>
      </c>
      <c r="D182" s="124">
        <v>30000000000</v>
      </c>
      <c r="E182" s="122">
        <v>19549065863</v>
      </c>
      <c r="F182" s="122">
        <v>18547075809</v>
      </c>
      <c r="G182" s="124">
        <v>0</v>
      </c>
      <c r="H182" s="125">
        <v>0</v>
      </c>
    </row>
    <row r="183" spans="1:11" ht="45" customHeight="1" x14ac:dyDescent="0.25">
      <c r="A183" s="26">
        <v>240406001</v>
      </c>
      <c r="B183" s="27">
        <v>20</v>
      </c>
      <c r="C183" s="30" t="s">
        <v>89</v>
      </c>
      <c r="D183" s="124">
        <v>68102442679</v>
      </c>
      <c r="E183" s="122">
        <v>59926929709</v>
      </c>
      <c r="F183" s="122">
        <v>59596915387</v>
      </c>
      <c r="G183" s="124">
        <v>18754945708</v>
      </c>
      <c r="H183" s="125">
        <v>18754945708</v>
      </c>
    </row>
    <row r="184" spans="1:11" ht="15.75" x14ac:dyDescent="0.25">
      <c r="A184" s="26">
        <v>2405</v>
      </c>
      <c r="B184" s="27"/>
      <c r="C184" s="30" t="s">
        <v>187</v>
      </c>
      <c r="D184" s="124">
        <f>+D185</f>
        <v>3500000000</v>
      </c>
      <c r="E184" s="122">
        <f>+E185</f>
        <v>2966697459</v>
      </c>
      <c r="F184" s="122">
        <f>+F185</f>
        <v>1815975045</v>
      </c>
      <c r="G184" s="122">
        <f>+G185</f>
        <v>929451768</v>
      </c>
      <c r="H184" s="123">
        <f>+H185</f>
        <v>929451768</v>
      </c>
    </row>
    <row r="185" spans="1:11" ht="16.5" customHeight="1" thickBot="1" x14ac:dyDescent="0.3">
      <c r="A185" s="32">
        <v>24050600</v>
      </c>
      <c r="B185" s="33"/>
      <c r="C185" s="73" t="s">
        <v>78</v>
      </c>
      <c r="D185" s="251">
        <f>+D196</f>
        <v>3500000000</v>
      </c>
      <c r="E185" s="127">
        <f>+E196</f>
        <v>2966697459</v>
      </c>
      <c r="F185" s="127">
        <f>+F196</f>
        <v>1815975045</v>
      </c>
      <c r="G185" s="127">
        <f>+G196</f>
        <v>929451768</v>
      </c>
      <c r="H185" s="128">
        <f>+H196</f>
        <v>929451768</v>
      </c>
    </row>
    <row r="186" spans="1:11" ht="6" customHeight="1" thickBot="1" x14ac:dyDescent="0.3">
      <c r="A186" s="149"/>
      <c r="B186" s="149"/>
      <c r="C186" s="150"/>
      <c r="D186" s="266"/>
      <c r="E186" s="151"/>
      <c r="F186" s="151"/>
      <c r="G186" s="151"/>
      <c r="H186" s="151"/>
    </row>
    <row r="187" spans="1:11" x14ac:dyDescent="0.25">
      <c r="A187" s="416" t="s">
        <v>1</v>
      </c>
      <c r="B187" s="417"/>
      <c r="C187" s="417"/>
      <c r="D187" s="417"/>
      <c r="E187" s="417"/>
      <c r="F187" s="417"/>
      <c r="G187" s="417"/>
      <c r="H187" s="418"/>
    </row>
    <row r="188" spans="1:11" ht="12" customHeight="1" x14ac:dyDescent="0.25">
      <c r="A188" s="419" t="s">
        <v>115</v>
      </c>
      <c r="B188" s="420"/>
      <c r="C188" s="420"/>
      <c r="D188" s="420"/>
      <c r="E188" s="420"/>
      <c r="F188" s="420"/>
      <c r="G188" s="420"/>
      <c r="H188" s="421"/>
    </row>
    <row r="189" spans="1:11" ht="1.5" hidden="1" customHeight="1" x14ac:dyDescent="0.25">
      <c r="A189" s="2"/>
      <c r="H189" s="5"/>
    </row>
    <row r="190" spans="1:11" ht="12" customHeight="1" x14ac:dyDescent="0.25">
      <c r="A190" s="6" t="s">
        <v>0</v>
      </c>
      <c r="H190" s="5"/>
    </row>
    <row r="191" spans="1:11" ht="2.25" hidden="1" customHeight="1" x14ac:dyDescent="0.25">
      <c r="A191" s="2"/>
      <c r="H191" s="7"/>
    </row>
    <row r="192" spans="1:11" ht="15.75" customHeight="1" thickBot="1" x14ac:dyDescent="0.3">
      <c r="A192" s="2" t="s">
        <v>116</v>
      </c>
      <c r="C192" s="57" t="s">
        <v>4</v>
      </c>
      <c r="E192" s="3" t="str">
        <f>E128</f>
        <v>MES:</v>
      </c>
      <c r="F192" s="3" t="str">
        <f>F7</f>
        <v>JUNIO</v>
      </c>
      <c r="G192" s="3" t="str">
        <f>G167</f>
        <v xml:space="preserve">                                VIGENCIA FISCAL:      2017</v>
      </c>
      <c r="H192" s="5"/>
    </row>
    <row r="193" spans="1:8" ht="3" hidden="1" customHeight="1" x14ac:dyDescent="0.25">
      <c r="A193" s="2"/>
      <c r="H193" s="5"/>
    </row>
    <row r="194" spans="1:8" ht="15" customHeight="1" thickBot="1" x14ac:dyDescent="0.3">
      <c r="A194" s="132"/>
      <c r="B194" s="133"/>
      <c r="C194" s="134"/>
      <c r="D194" s="254"/>
      <c r="E194" s="135"/>
      <c r="F194" s="135"/>
      <c r="G194" s="135"/>
      <c r="H194" s="136"/>
    </row>
    <row r="195" spans="1:8" ht="27.75" customHeight="1" thickBot="1" x14ac:dyDescent="0.3">
      <c r="A195" s="10" t="s">
        <v>119</v>
      </c>
      <c r="B195" s="43"/>
      <c r="C195" s="44" t="s">
        <v>120</v>
      </c>
      <c r="D195" s="248" t="s">
        <v>121</v>
      </c>
      <c r="E195" s="45" t="s">
        <v>122</v>
      </c>
      <c r="F195" s="45" t="s">
        <v>123</v>
      </c>
      <c r="G195" s="45" t="s">
        <v>124</v>
      </c>
      <c r="H195" s="47" t="s">
        <v>125</v>
      </c>
    </row>
    <row r="196" spans="1:8" ht="37.5" customHeight="1" x14ac:dyDescent="0.25">
      <c r="A196" s="26">
        <v>240506001</v>
      </c>
      <c r="B196" s="27">
        <v>20</v>
      </c>
      <c r="C196" s="78" t="s">
        <v>91</v>
      </c>
      <c r="D196" s="124">
        <v>3500000000</v>
      </c>
      <c r="E196" s="122">
        <v>2966697459</v>
      </c>
      <c r="F196" s="122">
        <v>1815975045</v>
      </c>
      <c r="G196" s="122">
        <v>929451768</v>
      </c>
      <c r="H196" s="123">
        <v>929451768</v>
      </c>
    </row>
    <row r="197" spans="1:8" ht="29.25" customHeight="1" x14ac:dyDescent="0.25">
      <c r="A197" s="26">
        <v>2499</v>
      </c>
      <c r="B197" s="27"/>
      <c r="C197" s="30" t="s">
        <v>188</v>
      </c>
      <c r="D197" s="124">
        <f>+D198</f>
        <v>52743745324</v>
      </c>
      <c r="E197" s="122">
        <f>+E198</f>
        <v>42280460302.57</v>
      </c>
      <c r="F197" s="122">
        <f>+F198</f>
        <v>35154179366.57</v>
      </c>
      <c r="G197" s="122">
        <f>+G198</f>
        <v>9499804381.1800003</v>
      </c>
      <c r="H197" s="123">
        <f>+H198</f>
        <v>9499473857.1800003</v>
      </c>
    </row>
    <row r="198" spans="1:8" ht="16.5" customHeight="1" x14ac:dyDescent="0.25">
      <c r="A198" s="26">
        <v>24990600</v>
      </c>
      <c r="B198" s="27"/>
      <c r="C198" s="30" t="s">
        <v>78</v>
      </c>
      <c r="D198" s="124">
        <f>SUM(D199:D205)</f>
        <v>52743745324</v>
      </c>
      <c r="E198" s="122">
        <f>SUM(E199:E205)</f>
        <v>42280460302.57</v>
      </c>
      <c r="F198" s="122">
        <f>SUM(F199:F205)</f>
        <v>35154179366.57</v>
      </c>
      <c r="G198" s="122">
        <f>SUM(G199:G205)</f>
        <v>9499804381.1800003</v>
      </c>
      <c r="H198" s="123">
        <f>SUM(H199:H205)</f>
        <v>9499473857.1800003</v>
      </c>
    </row>
    <row r="199" spans="1:8" ht="45" customHeight="1" x14ac:dyDescent="0.25">
      <c r="A199" s="26">
        <v>249906001</v>
      </c>
      <c r="B199" s="27">
        <v>10</v>
      </c>
      <c r="C199" s="30" t="s">
        <v>95</v>
      </c>
      <c r="D199" s="124">
        <v>3796516572</v>
      </c>
      <c r="E199" s="122">
        <v>2761100000</v>
      </c>
      <c r="F199" s="122">
        <v>254000000</v>
      </c>
      <c r="G199" s="122">
        <v>18400000</v>
      </c>
      <c r="H199" s="123">
        <v>18400000</v>
      </c>
    </row>
    <row r="200" spans="1:8" ht="45" customHeight="1" x14ac:dyDescent="0.25">
      <c r="A200" s="26">
        <v>249906001</v>
      </c>
      <c r="B200" s="27">
        <v>13</v>
      </c>
      <c r="C200" s="30" t="s">
        <v>95</v>
      </c>
      <c r="D200" s="124">
        <v>5000000000</v>
      </c>
      <c r="E200" s="122">
        <v>0</v>
      </c>
      <c r="F200" s="122">
        <v>0</v>
      </c>
      <c r="G200" s="122">
        <v>0</v>
      </c>
      <c r="H200" s="123">
        <v>0</v>
      </c>
    </row>
    <row r="201" spans="1:8" ht="43.5" customHeight="1" x14ac:dyDescent="0.25">
      <c r="A201" s="26">
        <v>249906001</v>
      </c>
      <c r="B201" s="27">
        <v>20</v>
      </c>
      <c r="C201" s="30" t="s">
        <v>95</v>
      </c>
      <c r="D201" s="124">
        <v>15789524800</v>
      </c>
      <c r="E201" s="122">
        <v>15735106243</v>
      </c>
      <c r="F201" s="122">
        <v>14299106243</v>
      </c>
      <c r="G201" s="122">
        <v>1367076634</v>
      </c>
      <c r="H201" s="123">
        <v>1367076634</v>
      </c>
    </row>
    <row r="202" spans="1:8" ht="57" customHeight="1" x14ac:dyDescent="0.25">
      <c r="A202" s="26">
        <v>249906002</v>
      </c>
      <c r="B202" s="27">
        <v>20</v>
      </c>
      <c r="C202" s="30" t="s">
        <v>189</v>
      </c>
      <c r="D202" s="124">
        <v>58000000</v>
      </c>
      <c r="E202" s="122">
        <v>21250000</v>
      </c>
      <c r="F202" s="122">
        <v>21250000</v>
      </c>
      <c r="G202" s="122">
        <v>2125000</v>
      </c>
      <c r="H202" s="123">
        <v>2125000</v>
      </c>
    </row>
    <row r="203" spans="1:8" ht="59.25" customHeight="1" x14ac:dyDescent="0.25">
      <c r="A203" s="26">
        <v>249906002</v>
      </c>
      <c r="B203" s="27">
        <v>21</v>
      </c>
      <c r="C203" s="30" t="s">
        <v>189</v>
      </c>
      <c r="D203" s="124">
        <v>192000000</v>
      </c>
      <c r="E203" s="122">
        <v>70000000</v>
      </c>
      <c r="F203" s="122">
        <v>0</v>
      </c>
      <c r="G203" s="122">
        <v>0</v>
      </c>
      <c r="H203" s="123">
        <v>0</v>
      </c>
    </row>
    <row r="204" spans="1:8" ht="76.5" customHeight="1" x14ac:dyDescent="0.25">
      <c r="A204" s="26">
        <v>249906003</v>
      </c>
      <c r="B204" s="27">
        <v>20</v>
      </c>
      <c r="C204" s="30" t="s">
        <v>93</v>
      </c>
      <c r="D204" s="124">
        <v>4000000000</v>
      </c>
      <c r="E204" s="122">
        <v>3264992569.5700002</v>
      </c>
      <c r="F204" s="122">
        <v>2494680468.5700002</v>
      </c>
      <c r="G204" s="122">
        <v>746511152.57000005</v>
      </c>
      <c r="H204" s="123">
        <v>746511152.57000005</v>
      </c>
    </row>
    <row r="205" spans="1:8" ht="60.75" customHeight="1" thickBot="1" x14ac:dyDescent="0.3">
      <c r="A205" s="26">
        <v>249906004</v>
      </c>
      <c r="B205" s="27">
        <v>20</v>
      </c>
      <c r="C205" s="30" t="s">
        <v>190</v>
      </c>
      <c r="D205" s="124">
        <v>23907703952</v>
      </c>
      <c r="E205" s="122">
        <v>20428011490</v>
      </c>
      <c r="F205" s="122">
        <v>18085142655</v>
      </c>
      <c r="G205" s="122">
        <v>7365691594.6099997</v>
      </c>
      <c r="H205" s="123">
        <v>7365361070.6099997</v>
      </c>
    </row>
    <row r="206" spans="1:8" ht="15" customHeight="1" thickBot="1" x14ac:dyDescent="0.3">
      <c r="A206" s="422" t="s">
        <v>191</v>
      </c>
      <c r="B206" s="423"/>
      <c r="C206" s="424"/>
      <c r="D206" s="267">
        <f>+D143+D139+D11</f>
        <v>2639412084869</v>
      </c>
      <c r="E206" s="152">
        <f>+E143+E139+E11</f>
        <v>2472973420698.5801</v>
      </c>
      <c r="F206" s="152">
        <f>+F143+F139+F11</f>
        <v>2062595162488.02</v>
      </c>
      <c r="G206" s="152">
        <f>+G143+G139+G11</f>
        <v>1443203192773.48</v>
      </c>
      <c r="H206" s="89">
        <f>+H143+H139+H11</f>
        <v>968268578203.47998</v>
      </c>
    </row>
    <row r="207" spans="1:8" ht="16.5" customHeight="1" x14ac:dyDescent="0.25">
      <c r="A207" s="268"/>
      <c r="B207" s="269"/>
      <c r="C207" s="270"/>
      <c r="D207" s="271"/>
      <c r="E207" s="271"/>
      <c r="F207" s="272"/>
      <c r="G207" s="272"/>
      <c r="H207" s="273"/>
    </row>
    <row r="208" spans="1:8" ht="16.5" customHeight="1" x14ac:dyDescent="0.25">
      <c r="A208" s="2"/>
      <c r="D208" s="3"/>
      <c r="F208" s="151"/>
      <c r="G208" s="151"/>
      <c r="H208" s="5"/>
    </row>
    <row r="209" spans="1:8" ht="7.5" customHeight="1" x14ac:dyDescent="0.25">
      <c r="A209" s="2"/>
      <c r="D209" s="3"/>
      <c r="F209" s="151"/>
      <c r="G209" s="151"/>
      <c r="H209" s="5"/>
    </row>
    <row r="210" spans="1:8" ht="16.5" hidden="1" customHeight="1" x14ac:dyDescent="0.25">
      <c r="A210" s="2"/>
      <c r="D210" s="3"/>
      <c r="F210" s="151"/>
      <c r="G210" s="151"/>
      <c r="H210" s="5"/>
    </row>
    <row r="211" spans="1:8" ht="16.5" hidden="1" customHeight="1" x14ac:dyDescent="0.25">
      <c r="A211" s="274"/>
      <c r="B211" s="275"/>
      <c r="C211" s="276"/>
      <c r="D211" s="277"/>
      <c r="E211" s="277"/>
      <c r="F211" s="278"/>
      <c r="G211" s="278"/>
      <c r="H211" s="279"/>
    </row>
    <row r="212" spans="1:8" ht="16.5" customHeight="1" x14ac:dyDescent="0.25">
      <c r="A212" s="274"/>
      <c r="B212" s="275"/>
      <c r="C212" s="276"/>
      <c r="D212" s="277"/>
      <c r="E212" s="277"/>
      <c r="F212" s="278"/>
      <c r="G212" s="278"/>
      <c r="H212" s="279"/>
    </row>
    <row r="213" spans="1:8" ht="5.25" customHeight="1" x14ac:dyDescent="0.25">
      <c r="A213" s="274"/>
      <c r="B213" s="275"/>
      <c r="C213" s="276" t="s">
        <v>192</v>
      </c>
      <c r="D213" s="280"/>
      <c r="E213" s="275"/>
      <c r="F213" s="278" t="s">
        <v>193</v>
      </c>
      <c r="G213" s="278"/>
      <c r="H213" s="279"/>
    </row>
    <row r="214" spans="1:8" x14ac:dyDescent="0.25">
      <c r="A214" s="281"/>
      <c r="B214" s="275"/>
      <c r="C214" s="282" t="s">
        <v>194</v>
      </c>
      <c r="D214" s="275"/>
      <c r="E214" s="280"/>
      <c r="F214" s="102" t="s">
        <v>198</v>
      </c>
      <c r="G214" s="277"/>
      <c r="H214" s="279"/>
    </row>
    <row r="215" spans="1:8" x14ac:dyDescent="0.25">
      <c r="A215" s="281"/>
      <c r="B215" s="275"/>
      <c r="C215" s="282" t="s">
        <v>196</v>
      </c>
      <c r="D215" s="280"/>
      <c r="E215" s="275"/>
      <c r="F215" s="283" t="s">
        <v>234</v>
      </c>
      <c r="G215" s="277"/>
      <c r="H215" s="284"/>
    </row>
    <row r="216" spans="1:8" x14ac:dyDescent="0.25">
      <c r="A216" s="281"/>
      <c r="B216" s="275"/>
      <c r="C216" s="282"/>
      <c r="D216" s="275"/>
      <c r="E216" s="275"/>
      <c r="F216" s="283" t="s">
        <v>200</v>
      </c>
      <c r="G216" s="277"/>
      <c r="H216" s="284"/>
    </row>
    <row r="217" spans="1:8" ht="16.5" hidden="1" customHeight="1" x14ac:dyDescent="0.25">
      <c r="A217" s="274"/>
      <c r="B217" s="275"/>
      <c r="C217" s="276"/>
      <c r="D217" s="283"/>
      <c r="E217" s="277"/>
      <c r="F217" s="277"/>
      <c r="G217" s="277"/>
      <c r="H217" s="279"/>
    </row>
    <row r="218" spans="1:8" ht="16.5" hidden="1" customHeight="1" x14ac:dyDescent="0.25">
      <c r="A218" s="274"/>
      <c r="B218" s="275"/>
      <c r="C218" s="276"/>
      <c r="D218" s="283"/>
      <c r="E218" s="275"/>
      <c r="F218" s="277"/>
      <c r="G218" s="277"/>
      <c r="H218" s="279"/>
    </row>
    <row r="219" spans="1:8" ht="16.5" customHeight="1" x14ac:dyDescent="0.25">
      <c r="A219" s="274"/>
      <c r="B219" s="275"/>
      <c r="C219" s="276"/>
      <c r="D219" s="283"/>
      <c r="E219" s="275"/>
      <c r="F219" s="277"/>
      <c r="G219" s="277"/>
      <c r="H219" s="279"/>
    </row>
    <row r="220" spans="1:8" x14ac:dyDescent="0.25">
      <c r="A220" s="274"/>
      <c r="B220" s="275"/>
      <c r="C220" s="276"/>
      <c r="D220" s="283"/>
      <c r="E220" s="275"/>
      <c r="F220" s="277"/>
      <c r="G220" s="277"/>
      <c r="H220" s="279"/>
    </row>
    <row r="221" spans="1:8" ht="2.25" customHeight="1" x14ac:dyDescent="0.25">
      <c r="A221" s="274"/>
      <c r="B221" s="275"/>
      <c r="C221" s="276"/>
      <c r="D221" s="283"/>
      <c r="E221" s="275"/>
      <c r="F221" s="277"/>
      <c r="G221" s="277"/>
      <c r="H221" s="279"/>
    </row>
    <row r="222" spans="1:8" x14ac:dyDescent="0.25">
      <c r="A222" s="274"/>
      <c r="B222" s="275"/>
      <c r="C222" s="158" t="s">
        <v>193</v>
      </c>
      <c r="D222" s="285" t="s">
        <v>193</v>
      </c>
      <c r="E222" s="275"/>
      <c r="F222" s="102" t="s">
        <v>193</v>
      </c>
      <c r="G222" s="277"/>
      <c r="H222" s="279"/>
    </row>
    <row r="223" spans="1:8" ht="12.75" customHeight="1" x14ac:dyDescent="0.25">
      <c r="A223" s="274"/>
      <c r="B223" s="275"/>
      <c r="C223" s="283" t="s">
        <v>199</v>
      </c>
      <c r="D223" s="286"/>
      <c r="E223" s="275"/>
      <c r="F223" s="283" t="s">
        <v>110</v>
      </c>
      <c r="G223" s="277"/>
      <c r="H223" s="279"/>
    </row>
    <row r="224" spans="1:8" ht="12.75" customHeight="1" thickBot="1" x14ac:dyDescent="0.3">
      <c r="A224" s="274"/>
      <c r="B224" s="275"/>
      <c r="C224" s="287" t="s">
        <v>201</v>
      </c>
      <c r="D224" s="286"/>
      <c r="E224" s="275"/>
      <c r="F224" s="288" t="s">
        <v>202</v>
      </c>
      <c r="G224" s="277"/>
      <c r="H224" s="279"/>
    </row>
    <row r="225" spans="1:8" ht="17.25" customHeight="1" thickBot="1" x14ac:dyDescent="0.3">
      <c r="A225" s="289"/>
      <c r="B225" s="290"/>
      <c r="C225" s="62"/>
      <c r="D225" s="62"/>
      <c r="E225" s="290"/>
      <c r="F225" s="62"/>
      <c r="G225" s="291"/>
      <c r="H225" s="292"/>
    </row>
    <row r="226" spans="1:8" x14ac:dyDescent="0.25">
      <c r="A226" s="2"/>
      <c r="C226" s="150"/>
      <c r="D226" s="293"/>
      <c r="E226" s="149"/>
      <c r="F226" s="151"/>
      <c r="G226" s="151"/>
    </row>
    <row r="229" spans="1:8" x14ac:dyDescent="0.25">
      <c r="E229" s="166"/>
    </row>
  </sheetData>
  <mergeCells count="39">
    <mergeCell ref="A84:H84"/>
    <mergeCell ref="A2:H2"/>
    <mergeCell ref="A3:H3"/>
    <mergeCell ref="A49:H49"/>
    <mergeCell ref="A50:H50"/>
    <mergeCell ref="A83:H83"/>
    <mergeCell ref="BL163:BS163"/>
    <mergeCell ref="A123:H123"/>
    <mergeCell ref="A124:H124"/>
    <mergeCell ref="A162:H162"/>
    <mergeCell ref="A163:H163"/>
    <mergeCell ref="I163:O163"/>
    <mergeCell ref="P163:W163"/>
    <mergeCell ref="GB163:GI163"/>
    <mergeCell ref="GJ163:GQ163"/>
    <mergeCell ref="GR163:GY163"/>
    <mergeCell ref="GZ163:HG163"/>
    <mergeCell ref="DP163:DW163"/>
    <mergeCell ref="DX163:EE163"/>
    <mergeCell ref="EF163:EM163"/>
    <mergeCell ref="EN163:EU163"/>
    <mergeCell ref="EV163:FC163"/>
    <mergeCell ref="FD163:FK163"/>
    <mergeCell ref="A187:H187"/>
    <mergeCell ref="A188:H188"/>
    <mergeCell ref="A206:C206"/>
    <mergeCell ref="FL163:FS163"/>
    <mergeCell ref="FT163:GA163"/>
    <mergeCell ref="BT163:CA163"/>
    <mergeCell ref="CB163:CI163"/>
    <mergeCell ref="CJ163:CQ163"/>
    <mergeCell ref="CR163:CY163"/>
    <mergeCell ref="CZ163:DG163"/>
    <mergeCell ref="DH163:DO163"/>
    <mergeCell ref="X163:AE163"/>
    <mergeCell ref="AF163:AM163"/>
    <mergeCell ref="AN163:AU163"/>
    <mergeCell ref="AV163:BC163"/>
    <mergeCell ref="BD163:BK163"/>
  </mergeCells>
  <printOptions horizontalCentered="1" verticalCentered="1"/>
  <pageMargins left="0.31496062992125984" right="0.31496062992125984" top="0" bottom="0" header="0.31496062992125984" footer="0.31496062992125984"/>
  <pageSetup scale="59" orientation="landscape" horizontalDpi="4294967293" verticalDpi="0" r:id="rId1"/>
  <rowBreaks count="5" manualBreakCount="5">
    <brk id="47" max="7" man="1"/>
    <brk id="81" max="7" man="1"/>
    <brk id="121" max="7" man="1"/>
    <brk id="160" max="7" man="1"/>
    <brk id="185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P92"/>
  <sheetViews>
    <sheetView topLeftCell="B1" zoomScaleNormal="100" workbookViewId="0">
      <selection sqref="A1:M92"/>
    </sheetView>
  </sheetViews>
  <sheetFormatPr baseColWidth="10" defaultRowHeight="15" x14ac:dyDescent="0.25"/>
  <cols>
    <col min="1" max="1" width="13.5703125" style="1" customWidth="1"/>
    <col min="2" max="2" width="6.7109375" style="1" customWidth="1"/>
    <col min="3" max="3" width="49.85546875" style="1" customWidth="1"/>
    <col min="4" max="4" width="20.7109375" style="1" customWidth="1"/>
    <col min="5" max="5" width="18.5703125" style="167" customWidth="1"/>
    <col min="6" max="6" width="21.28515625" style="3" customWidth="1"/>
    <col min="7" max="7" width="17.85546875" style="3" hidden="1" customWidth="1"/>
    <col min="8" max="8" width="21" style="3" hidden="1" customWidth="1"/>
    <col min="9" max="9" width="1.140625" style="3" hidden="1" customWidth="1"/>
    <col min="10" max="10" width="20" style="3" customWidth="1"/>
    <col min="11" max="12" width="17.42578125" style="3" hidden="1" customWidth="1"/>
    <col min="13" max="13" width="23.5703125" style="3" customWidth="1"/>
    <col min="14" max="14" width="2.7109375" style="1" customWidth="1"/>
    <col min="15" max="15" width="19.5703125" style="1" hidden="1" customWidth="1"/>
    <col min="16" max="16" width="15.42578125" style="1" hidden="1" customWidth="1"/>
    <col min="17" max="34" width="0" style="1" hidden="1" customWidth="1"/>
    <col min="35" max="256" width="11.42578125" style="1"/>
    <col min="257" max="257" width="13.5703125" style="1" customWidth="1"/>
    <col min="258" max="258" width="6.7109375" style="1" customWidth="1"/>
    <col min="259" max="259" width="49.85546875" style="1" customWidth="1"/>
    <col min="260" max="260" width="20.7109375" style="1" customWidth="1"/>
    <col min="261" max="261" width="18.5703125" style="1" customWidth="1"/>
    <col min="262" max="262" width="21.28515625" style="1" customWidth="1"/>
    <col min="263" max="265" width="0" style="1" hidden="1" customWidth="1"/>
    <col min="266" max="266" width="20" style="1" customWidth="1"/>
    <col min="267" max="268" width="0" style="1" hidden="1" customWidth="1"/>
    <col min="269" max="269" width="23.5703125" style="1" customWidth="1"/>
    <col min="270" max="270" width="2.7109375" style="1" customWidth="1"/>
    <col min="271" max="290" width="0" style="1" hidden="1" customWidth="1"/>
    <col min="291" max="512" width="11.42578125" style="1"/>
    <col min="513" max="513" width="13.5703125" style="1" customWidth="1"/>
    <col min="514" max="514" width="6.7109375" style="1" customWidth="1"/>
    <col min="515" max="515" width="49.85546875" style="1" customWidth="1"/>
    <col min="516" max="516" width="20.7109375" style="1" customWidth="1"/>
    <col min="517" max="517" width="18.5703125" style="1" customWidth="1"/>
    <col min="518" max="518" width="21.28515625" style="1" customWidth="1"/>
    <col min="519" max="521" width="0" style="1" hidden="1" customWidth="1"/>
    <col min="522" max="522" width="20" style="1" customWidth="1"/>
    <col min="523" max="524" width="0" style="1" hidden="1" customWidth="1"/>
    <col min="525" max="525" width="23.5703125" style="1" customWidth="1"/>
    <col min="526" max="526" width="2.7109375" style="1" customWidth="1"/>
    <col min="527" max="546" width="0" style="1" hidden="1" customWidth="1"/>
    <col min="547" max="768" width="11.42578125" style="1"/>
    <col min="769" max="769" width="13.5703125" style="1" customWidth="1"/>
    <col min="770" max="770" width="6.7109375" style="1" customWidth="1"/>
    <col min="771" max="771" width="49.85546875" style="1" customWidth="1"/>
    <col min="772" max="772" width="20.7109375" style="1" customWidth="1"/>
    <col min="773" max="773" width="18.5703125" style="1" customWidth="1"/>
    <col min="774" max="774" width="21.28515625" style="1" customWidth="1"/>
    <col min="775" max="777" width="0" style="1" hidden="1" customWidth="1"/>
    <col min="778" max="778" width="20" style="1" customWidth="1"/>
    <col min="779" max="780" width="0" style="1" hidden="1" customWidth="1"/>
    <col min="781" max="781" width="23.5703125" style="1" customWidth="1"/>
    <col min="782" max="782" width="2.7109375" style="1" customWidth="1"/>
    <col min="783" max="802" width="0" style="1" hidden="1" customWidth="1"/>
    <col min="803" max="1024" width="11.42578125" style="1"/>
    <col min="1025" max="1025" width="13.5703125" style="1" customWidth="1"/>
    <col min="1026" max="1026" width="6.7109375" style="1" customWidth="1"/>
    <col min="1027" max="1027" width="49.85546875" style="1" customWidth="1"/>
    <col min="1028" max="1028" width="20.7109375" style="1" customWidth="1"/>
    <col min="1029" max="1029" width="18.5703125" style="1" customWidth="1"/>
    <col min="1030" max="1030" width="21.28515625" style="1" customWidth="1"/>
    <col min="1031" max="1033" width="0" style="1" hidden="1" customWidth="1"/>
    <col min="1034" max="1034" width="20" style="1" customWidth="1"/>
    <col min="1035" max="1036" width="0" style="1" hidden="1" customWidth="1"/>
    <col min="1037" max="1037" width="23.5703125" style="1" customWidth="1"/>
    <col min="1038" max="1038" width="2.7109375" style="1" customWidth="1"/>
    <col min="1039" max="1058" width="0" style="1" hidden="1" customWidth="1"/>
    <col min="1059" max="1280" width="11.42578125" style="1"/>
    <col min="1281" max="1281" width="13.5703125" style="1" customWidth="1"/>
    <col min="1282" max="1282" width="6.7109375" style="1" customWidth="1"/>
    <col min="1283" max="1283" width="49.85546875" style="1" customWidth="1"/>
    <col min="1284" max="1284" width="20.7109375" style="1" customWidth="1"/>
    <col min="1285" max="1285" width="18.5703125" style="1" customWidth="1"/>
    <col min="1286" max="1286" width="21.28515625" style="1" customWidth="1"/>
    <col min="1287" max="1289" width="0" style="1" hidden="1" customWidth="1"/>
    <col min="1290" max="1290" width="20" style="1" customWidth="1"/>
    <col min="1291" max="1292" width="0" style="1" hidden="1" customWidth="1"/>
    <col min="1293" max="1293" width="23.5703125" style="1" customWidth="1"/>
    <col min="1294" max="1294" width="2.7109375" style="1" customWidth="1"/>
    <col min="1295" max="1314" width="0" style="1" hidden="1" customWidth="1"/>
    <col min="1315" max="1536" width="11.42578125" style="1"/>
    <col min="1537" max="1537" width="13.5703125" style="1" customWidth="1"/>
    <col min="1538" max="1538" width="6.7109375" style="1" customWidth="1"/>
    <col min="1539" max="1539" width="49.85546875" style="1" customWidth="1"/>
    <col min="1540" max="1540" width="20.7109375" style="1" customWidth="1"/>
    <col min="1541" max="1541" width="18.5703125" style="1" customWidth="1"/>
    <col min="1542" max="1542" width="21.28515625" style="1" customWidth="1"/>
    <col min="1543" max="1545" width="0" style="1" hidden="1" customWidth="1"/>
    <col min="1546" max="1546" width="20" style="1" customWidth="1"/>
    <col min="1547" max="1548" width="0" style="1" hidden="1" customWidth="1"/>
    <col min="1549" max="1549" width="23.5703125" style="1" customWidth="1"/>
    <col min="1550" max="1550" width="2.7109375" style="1" customWidth="1"/>
    <col min="1551" max="1570" width="0" style="1" hidden="1" customWidth="1"/>
    <col min="1571" max="1792" width="11.42578125" style="1"/>
    <col min="1793" max="1793" width="13.5703125" style="1" customWidth="1"/>
    <col min="1794" max="1794" width="6.7109375" style="1" customWidth="1"/>
    <col min="1795" max="1795" width="49.85546875" style="1" customWidth="1"/>
    <col min="1796" max="1796" width="20.7109375" style="1" customWidth="1"/>
    <col min="1797" max="1797" width="18.5703125" style="1" customWidth="1"/>
    <col min="1798" max="1798" width="21.28515625" style="1" customWidth="1"/>
    <col min="1799" max="1801" width="0" style="1" hidden="1" customWidth="1"/>
    <col min="1802" max="1802" width="20" style="1" customWidth="1"/>
    <col min="1803" max="1804" width="0" style="1" hidden="1" customWidth="1"/>
    <col min="1805" max="1805" width="23.5703125" style="1" customWidth="1"/>
    <col min="1806" max="1806" width="2.7109375" style="1" customWidth="1"/>
    <col min="1807" max="1826" width="0" style="1" hidden="1" customWidth="1"/>
    <col min="1827" max="2048" width="11.42578125" style="1"/>
    <col min="2049" max="2049" width="13.5703125" style="1" customWidth="1"/>
    <col min="2050" max="2050" width="6.7109375" style="1" customWidth="1"/>
    <col min="2051" max="2051" width="49.85546875" style="1" customWidth="1"/>
    <col min="2052" max="2052" width="20.7109375" style="1" customWidth="1"/>
    <col min="2053" max="2053" width="18.5703125" style="1" customWidth="1"/>
    <col min="2054" max="2054" width="21.28515625" style="1" customWidth="1"/>
    <col min="2055" max="2057" width="0" style="1" hidden="1" customWidth="1"/>
    <col min="2058" max="2058" width="20" style="1" customWidth="1"/>
    <col min="2059" max="2060" width="0" style="1" hidden="1" customWidth="1"/>
    <col min="2061" max="2061" width="23.5703125" style="1" customWidth="1"/>
    <col min="2062" max="2062" width="2.7109375" style="1" customWidth="1"/>
    <col min="2063" max="2082" width="0" style="1" hidden="1" customWidth="1"/>
    <col min="2083" max="2304" width="11.42578125" style="1"/>
    <col min="2305" max="2305" width="13.5703125" style="1" customWidth="1"/>
    <col min="2306" max="2306" width="6.7109375" style="1" customWidth="1"/>
    <col min="2307" max="2307" width="49.85546875" style="1" customWidth="1"/>
    <col min="2308" max="2308" width="20.7109375" style="1" customWidth="1"/>
    <col min="2309" max="2309" width="18.5703125" style="1" customWidth="1"/>
    <col min="2310" max="2310" width="21.28515625" style="1" customWidth="1"/>
    <col min="2311" max="2313" width="0" style="1" hidden="1" customWidth="1"/>
    <col min="2314" max="2314" width="20" style="1" customWidth="1"/>
    <col min="2315" max="2316" width="0" style="1" hidden="1" customWidth="1"/>
    <col min="2317" max="2317" width="23.5703125" style="1" customWidth="1"/>
    <col min="2318" max="2318" width="2.7109375" style="1" customWidth="1"/>
    <col min="2319" max="2338" width="0" style="1" hidden="1" customWidth="1"/>
    <col min="2339" max="2560" width="11.42578125" style="1"/>
    <col min="2561" max="2561" width="13.5703125" style="1" customWidth="1"/>
    <col min="2562" max="2562" width="6.7109375" style="1" customWidth="1"/>
    <col min="2563" max="2563" width="49.85546875" style="1" customWidth="1"/>
    <col min="2564" max="2564" width="20.7109375" style="1" customWidth="1"/>
    <col min="2565" max="2565" width="18.5703125" style="1" customWidth="1"/>
    <col min="2566" max="2566" width="21.28515625" style="1" customWidth="1"/>
    <col min="2567" max="2569" width="0" style="1" hidden="1" customWidth="1"/>
    <col min="2570" max="2570" width="20" style="1" customWidth="1"/>
    <col min="2571" max="2572" width="0" style="1" hidden="1" customWidth="1"/>
    <col min="2573" max="2573" width="23.5703125" style="1" customWidth="1"/>
    <col min="2574" max="2574" width="2.7109375" style="1" customWidth="1"/>
    <col min="2575" max="2594" width="0" style="1" hidden="1" customWidth="1"/>
    <col min="2595" max="2816" width="11.42578125" style="1"/>
    <col min="2817" max="2817" width="13.5703125" style="1" customWidth="1"/>
    <col min="2818" max="2818" width="6.7109375" style="1" customWidth="1"/>
    <col min="2819" max="2819" width="49.85546875" style="1" customWidth="1"/>
    <col min="2820" max="2820" width="20.7109375" style="1" customWidth="1"/>
    <col min="2821" max="2821" width="18.5703125" style="1" customWidth="1"/>
    <col min="2822" max="2822" width="21.28515625" style="1" customWidth="1"/>
    <col min="2823" max="2825" width="0" style="1" hidden="1" customWidth="1"/>
    <col min="2826" max="2826" width="20" style="1" customWidth="1"/>
    <col min="2827" max="2828" width="0" style="1" hidden="1" customWidth="1"/>
    <col min="2829" max="2829" width="23.5703125" style="1" customWidth="1"/>
    <col min="2830" max="2830" width="2.7109375" style="1" customWidth="1"/>
    <col min="2831" max="2850" width="0" style="1" hidden="1" customWidth="1"/>
    <col min="2851" max="3072" width="11.42578125" style="1"/>
    <col min="3073" max="3073" width="13.5703125" style="1" customWidth="1"/>
    <col min="3074" max="3074" width="6.7109375" style="1" customWidth="1"/>
    <col min="3075" max="3075" width="49.85546875" style="1" customWidth="1"/>
    <col min="3076" max="3076" width="20.7109375" style="1" customWidth="1"/>
    <col min="3077" max="3077" width="18.5703125" style="1" customWidth="1"/>
    <col min="3078" max="3078" width="21.28515625" style="1" customWidth="1"/>
    <col min="3079" max="3081" width="0" style="1" hidden="1" customWidth="1"/>
    <col min="3082" max="3082" width="20" style="1" customWidth="1"/>
    <col min="3083" max="3084" width="0" style="1" hidden="1" customWidth="1"/>
    <col min="3085" max="3085" width="23.5703125" style="1" customWidth="1"/>
    <col min="3086" max="3086" width="2.7109375" style="1" customWidth="1"/>
    <col min="3087" max="3106" width="0" style="1" hidden="1" customWidth="1"/>
    <col min="3107" max="3328" width="11.42578125" style="1"/>
    <col min="3329" max="3329" width="13.5703125" style="1" customWidth="1"/>
    <col min="3330" max="3330" width="6.7109375" style="1" customWidth="1"/>
    <col min="3331" max="3331" width="49.85546875" style="1" customWidth="1"/>
    <col min="3332" max="3332" width="20.7109375" style="1" customWidth="1"/>
    <col min="3333" max="3333" width="18.5703125" style="1" customWidth="1"/>
    <col min="3334" max="3334" width="21.28515625" style="1" customWidth="1"/>
    <col min="3335" max="3337" width="0" style="1" hidden="1" customWidth="1"/>
    <col min="3338" max="3338" width="20" style="1" customWidth="1"/>
    <col min="3339" max="3340" width="0" style="1" hidden="1" customWidth="1"/>
    <col min="3341" max="3341" width="23.5703125" style="1" customWidth="1"/>
    <col min="3342" max="3342" width="2.7109375" style="1" customWidth="1"/>
    <col min="3343" max="3362" width="0" style="1" hidden="1" customWidth="1"/>
    <col min="3363" max="3584" width="11.42578125" style="1"/>
    <col min="3585" max="3585" width="13.5703125" style="1" customWidth="1"/>
    <col min="3586" max="3586" width="6.7109375" style="1" customWidth="1"/>
    <col min="3587" max="3587" width="49.85546875" style="1" customWidth="1"/>
    <col min="3588" max="3588" width="20.7109375" style="1" customWidth="1"/>
    <col min="3589" max="3589" width="18.5703125" style="1" customWidth="1"/>
    <col min="3590" max="3590" width="21.28515625" style="1" customWidth="1"/>
    <col min="3591" max="3593" width="0" style="1" hidden="1" customWidth="1"/>
    <col min="3594" max="3594" width="20" style="1" customWidth="1"/>
    <col min="3595" max="3596" width="0" style="1" hidden="1" customWidth="1"/>
    <col min="3597" max="3597" width="23.5703125" style="1" customWidth="1"/>
    <col min="3598" max="3598" width="2.7109375" style="1" customWidth="1"/>
    <col min="3599" max="3618" width="0" style="1" hidden="1" customWidth="1"/>
    <col min="3619" max="3840" width="11.42578125" style="1"/>
    <col min="3841" max="3841" width="13.5703125" style="1" customWidth="1"/>
    <col min="3842" max="3842" width="6.7109375" style="1" customWidth="1"/>
    <col min="3843" max="3843" width="49.85546875" style="1" customWidth="1"/>
    <col min="3844" max="3844" width="20.7109375" style="1" customWidth="1"/>
    <col min="3845" max="3845" width="18.5703125" style="1" customWidth="1"/>
    <col min="3846" max="3846" width="21.28515625" style="1" customWidth="1"/>
    <col min="3847" max="3849" width="0" style="1" hidden="1" customWidth="1"/>
    <col min="3850" max="3850" width="20" style="1" customWidth="1"/>
    <col min="3851" max="3852" width="0" style="1" hidden="1" customWidth="1"/>
    <col min="3853" max="3853" width="23.5703125" style="1" customWidth="1"/>
    <col min="3854" max="3854" width="2.7109375" style="1" customWidth="1"/>
    <col min="3855" max="3874" width="0" style="1" hidden="1" customWidth="1"/>
    <col min="3875" max="4096" width="11.42578125" style="1"/>
    <col min="4097" max="4097" width="13.5703125" style="1" customWidth="1"/>
    <col min="4098" max="4098" width="6.7109375" style="1" customWidth="1"/>
    <col min="4099" max="4099" width="49.85546875" style="1" customWidth="1"/>
    <col min="4100" max="4100" width="20.7109375" style="1" customWidth="1"/>
    <col min="4101" max="4101" width="18.5703125" style="1" customWidth="1"/>
    <col min="4102" max="4102" width="21.28515625" style="1" customWidth="1"/>
    <col min="4103" max="4105" width="0" style="1" hidden="1" customWidth="1"/>
    <col min="4106" max="4106" width="20" style="1" customWidth="1"/>
    <col min="4107" max="4108" width="0" style="1" hidden="1" customWidth="1"/>
    <col min="4109" max="4109" width="23.5703125" style="1" customWidth="1"/>
    <col min="4110" max="4110" width="2.7109375" style="1" customWidth="1"/>
    <col min="4111" max="4130" width="0" style="1" hidden="1" customWidth="1"/>
    <col min="4131" max="4352" width="11.42578125" style="1"/>
    <col min="4353" max="4353" width="13.5703125" style="1" customWidth="1"/>
    <col min="4354" max="4354" width="6.7109375" style="1" customWidth="1"/>
    <col min="4355" max="4355" width="49.85546875" style="1" customWidth="1"/>
    <col min="4356" max="4356" width="20.7109375" style="1" customWidth="1"/>
    <col min="4357" max="4357" width="18.5703125" style="1" customWidth="1"/>
    <col min="4358" max="4358" width="21.28515625" style="1" customWidth="1"/>
    <col min="4359" max="4361" width="0" style="1" hidden="1" customWidth="1"/>
    <col min="4362" max="4362" width="20" style="1" customWidth="1"/>
    <col min="4363" max="4364" width="0" style="1" hidden="1" customWidth="1"/>
    <col min="4365" max="4365" width="23.5703125" style="1" customWidth="1"/>
    <col min="4366" max="4366" width="2.7109375" style="1" customWidth="1"/>
    <col min="4367" max="4386" width="0" style="1" hidden="1" customWidth="1"/>
    <col min="4387" max="4608" width="11.42578125" style="1"/>
    <col min="4609" max="4609" width="13.5703125" style="1" customWidth="1"/>
    <col min="4610" max="4610" width="6.7109375" style="1" customWidth="1"/>
    <col min="4611" max="4611" width="49.85546875" style="1" customWidth="1"/>
    <col min="4612" max="4612" width="20.7109375" style="1" customWidth="1"/>
    <col min="4613" max="4613" width="18.5703125" style="1" customWidth="1"/>
    <col min="4614" max="4614" width="21.28515625" style="1" customWidth="1"/>
    <col min="4615" max="4617" width="0" style="1" hidden="1" customWidth="1"/>
    <col min="4618" max="4618" width="20" style="1" customWidth="1"/>
    <col min="4619" max="4620" width="0" style="1" hidden="1" customWidth="1"/>
    <col min="4621" max="4621" width="23.5703125" style="1" customWidth="1"/>
    <col min="4622" max="4622" width="2.7109375" style="1" customWidth="1"/>
    <col min="4623" max="4642" width="0" style="1" hidden="1" customWidth="1"/>
    <col min="4643" max="4864" width="11.42578125" style="1"/>
    <col min="4865" max="4865" width="13.5703125" style="1" customWidth="1"/>
    <col min="4866" max="4866" width="6.7109375" style="1" customWidth="1"/>
    <col min="4867" max="4867" width="49.85546875" style="1" customWidth="1"/>
    <col min="4868" max="4868" width="20.7109375" style="1" customWidth="1"/>
    <col min="4869" max="4869" width="18.5703125" style="1" customWidth="1"/>
    <col min="4870" max="4870" width="21.28515625" style="1" customWidth="1"/>
    <col min="4871" max="4873" width="0" style="1" hidden="1" customWidth="1"/>
    <col min="4874" max="4874" width="20" style="1" customWidth="1"/>
    <col min="4875" max="4876" width="0" style="1" hidden="1" customWidth="1"/>
    <col min="4877" max="4877" width="23.5703125" style="1" customWidth="1"/>
    <col min="4878" max="4878" width="2.7109375" style="1" customWidth="1"/>
    <col min="4879" max="4898" width="0" style="1" hidden="1" customWidth="1"/>
    <col min="4899" max="5120" width="11.42578125" style="1"/>
    <col min="5121" max="5121" width="13.5703125" style="1" customWidth="1"/>
    <col min="5122" max="5122" width="6.7109375" style="1" customWidth="1"/>
    <col min="5123" max="5123" width="49.85546875" style="1" customWidth="1"/>
    <col min="5124" max="5124" width="20.7109375" style="1" customWidth="1"/>
    <col min="5125" max="5125" width="18.5703125" style="1" customWidth="1"/>
    <col min="5126" max="5126" width="21.28515625" style="1" customWidth="1"/>
    <col min="5127" max="5129" width="0" style="1" hidden="1" customWidth="1"/>
    <col min="5130" max="5130" width="20" style="1" customWidth="1"/>
    <col min="5131" max="5132" width="0" style="1" hidden="1" customWidth="1"/>
    <col min="5133" max="5133" width="23.5703125" style="1" customWidth="1"/>
    <col min="5134" max="5134" width="2.7109375" style="1" customWidth="1"/>
    <col min="5135" max="5154" width="0" style="1" hidden="1" customWidth="1"/>
    <col min="5155" max="5376" width="11.42578125" style="1"/>
    <col min="5377" max="5377" width="13.5703125" style="1" customWidth="1"/>
    <col min="5378" max="5378" width="6.7109375" style="1" customWidth="1"/>
    <col min="5379" max="5379" width="49.85546875" style="1" customWidth="1"/>
    <col min="5380" max="5380" width="20.7109375" style="1" customWidth="1"/>
    <col min="5381" max="5381" width="18.5703125" style="1" customWidth="1"/>
    <col min="5382" max="5382" width="21.28515625" style="1" customWidth="1"/>
    <col min="5383" max="5385" width="0" style="1" hidden="1" customWidth="1"/>
    <col min="5386" max="5386" width="20" style="1" customWidth="1"/>
    <col min="5387" max="5388" width="0" style="1" hidden="1" customWidth="1"/>
    <col min="5389" max="5389" width="23.5703125" style="1" customWidth="1"/>
    <col min="5390" max="5390" width="2.7109375" style="1" customWidth="1"/>
    <col min="5391" max="5410" width="0" style="1" hidden="1" customWidth="1"/>
    <col min="5411" max="5632" width="11.42578125" style="1"/>
    <col min="5633" max="5633" width="13.5703125" style="1" customWidth="1"/>
    <col min="5634" max="5634" width="6.7109375" style="1" customWidth="1"/>
    <col min="5635" max="5635" width="49.85546875" style="1" customWidth="1"/>
    <col min="5636" max="5636" width="20.7109375" style="1" customWidth="1"/>
    <col min="5637" max="5637" width="18.5703125" style="1" customWidth="1"/>
    <col min="5638" max="5638" width="21.28515625" style="1" customWidth="1"/>
    <col min="5639" max="5641" width="0" style="1" hidden="1" customWidth="1"/>
    <col min="5642" max="5642" width="20" style="1" customWidth="1"/>
    <col min="5643" max="5644" width="0" style="1" hidden="1" customWidth="1"/>
    <col min="5645" max="5645" width="23.5703125" style="1" customWidth="1"/>
    <col min="5646" max="5646" width="2.7109375" style="1" customWidth="1"/>
    <col min="5647" max="5666" width="0" style="1" hidden="1" customWidth="1"/>
    <col min="5667" max="5888" width="11.42578125" style="1"/>
    <col min="5889" max="5889" width="13.5703125" style="1" customWidth="1"/>
    <col min="5890" max="5890" width="6.7109375" style="1" customWidth="1"/>
    <col min="5891" max="5891" width="49.85546875" style="1" customWidth="1"/>
    <col min="5892" max="5892" width="20.7109375" style="1" customWidth="1"/>
    <col min="5893" max="5893" width="18.5703125" style="1" customWidth="1"/>
    <col min="5894" max="5894" width="21.28515625" style="1" customWidth="1"/>
    <col min="5895" max="5897" width="0" style="1" hidden="1" customWidth="1"/>
    <col min="5898" max="5898" width="20" style="1" customWidth="1"/>
    <col min="5899" max="5900" width="0" style="1" hidden="1" customWidth="1"/>
    <col min="5901" max="5901" width="23.5703125" style="1" customWidth="1"/>
    <col min="5902" max="5902" width="2.7109375" style="1" customWidth="1"/>
    <col min="5903" max="5922" width="0" style="1" hidden="1" customWidth="1"/>
    <col min="5923" max="6144" width="11.42578125" style="1"/>
    <col min="6145" max="6145" width="13.5703125" style="1" customWidth="1"/>
    <col min="6146" max="6146" width="6.7109375" style="1" customWidth="1"/>
    <col min="6147" max="6147" width="49.85546875" style="1" customWidth="1"/>
    <col min="6148" max="6148" width="20.7109375" style="1" customWidth="1"/>
    <col min="6149" max="6149" width="18.5703125" style="1" customWidth="1"/>
    <col min="6150" max="6150" width="21.28515625" style="1" customWidth="1"/>
    <col min="6151" max="6153" width="0" style="1" hidden="1" customWidth="1"/>
    <col min="6154" max="6154" width="20" style="1" customWidth="1"/>
    <col min="6155" max="6156" width="0" style="1" hidden="1" customWidth="1"/>
    <col min="6157" max="6157" width="23.5703125" style="1" customWidth="1"/>
    <col min="6158" max="6158" width="2.7109375" style="1" customWidth="1"/>
    <col min="6159" max="6178" width="0" style="1" hidden="1" customWidth="1"/>
    <col min="6179" max="6400" width="11.42578125" style="1"/>
    <col min="6401" max="6401" width="13.5703125" style="1" customWidth="1"/>
    <col min="6402" max="6402" width="6.7109375" style="1" customWidth="1"/>
    <col min="6403" max="6403" width="49.85546875" style="1" customWidth="1"/>
    <col min="6404" max="6404" width="20.7109375" style="1" customWidth="1"/>
    <col min="6405" max="6405" width="18.5703125" style="1" customWidth="1"/>
    <col min="6406" max="6406" width="21.28515625" style="1" customWidth="1"/>
    <col min="6407" max="6409" width="0" style="1" hidden="1" customWidth="1"/>
    <col min="6410" max="6410" width="20" style="1" customWidth="1"/>
    <col min="6411" max="6412" width="0" style="1" hidden="1" customWidth="1"/>
    <col min="6413" max="6413" width="23.5703125" style="1" customWidth="1"/>
    <col min="6414" max="6414" width="2.7109375" style="1" customWidth="1"/>
    <col min="6415" max="6434" width="0" style="1" hidden="1" customWidth="1"/>
    <col min="6435" max="6656" width="11.42578125" style="1"/>
    <col min="6657" max="6657" width="13.5703125" style="1" customWidth="1"/>
    <col min="6658" max="6658" width="6.7109375" style="1" customWidth="1"/>
    <col min="6659" max="6659" width="49.85546875" style="1" customWidth="1"/>
    <col min="6660" max="6660" width="20.7109375" style="1" customWidth="1"/>
    <col min="6661" max="6661" width="18.5703125" style="1" customWidth="1"/>
    <col min="6662" max="6662" width="21.28515625" style="1" customWidth="1"/>
    <col min="6663" max="6665" width="0" style="1" hidden="1" customWidth="1"/>
    <col min="6666" max="6666" width="20" style="1" customWidth="1"/>
    <col min="6667" max="6668" width="0" style="1" hidden="1" customWidth="1"/>
    <col min="6669" max="6669" width="23.5703125" style="1" customWidth="1"/>
    <col min="6670" max="6670" width="2.7109375" style="1" customWidth="1"/>
    <col min="6671" max="6690" width="0" style="1" hidden="1" customWidth="1"/>
    <col min="6691" max="6912" width="11.42578125" style="1"/>
    <col min="6913" max="6913" width="13.5703125" style="1" customWidth="1"/>
    <col min="6914" max="6914" width="6.7109375" style="1" customWidth="1"/>
    <col min="6915" max="6915" width="49.85546875" style="1" customWidth="1"/>
    <col min="6916" max="6916" width="20.7109375" style="1" customWidth="1"/>
    <col min="6917" max="6917" width="18.5703125" style="1" customWidth="1"/>
    <col min="6918" max="6918" width="21.28515625" style="1" customWidth="1"/>
    <col min="6919" max="6921" width="0" style="1" hidden="1" customWidth="1"/>
    <col min="6922" max="6922" width="20" style="1" customWidth="1"/>
    <col min="6923" max="6924" width="0" style="1" hidden="1" customWidth="1"/>
    <col min="6925" max="6925" width="23.5703125" style="1" customWidth="1"/>
    <col min="6926" max="6926" width="2.7109375" style="1" customWidth="1"/>
    <col min="6927" max="6946" width="0" style="1" hidden="1" customWidth="1"/>
    <col min="6947" max="7168" width="11.42578125" style="1"/>
    <col min="7169" max="7169" width="13.5703125" style="1" customWidth="1"/>
    <col min="7170" max="7170" width="6.7109375" style="1" customWidth="1"/>
    <col min="7171" max="7171" width="49.85546875" style="1" customWidth="1"/>
    <col min="7172" max="7172" width="20.7109375" style="1" customWidth="1"/>
    <col min="7173" max="7173" width="18.5703125" style="1" customWidth="1"/>
    <col min="7174" max="7174" width="21.28515625" style="1" customWidth="1"/>
    <col min="7175" max="7177" width="0" style="1" hidden="1" customWidth="1"/>
    <col min="7178" max="7178" width="20" style="1" customWidth="1"/>
    <col min="7179" max="7180" width="0" style="1" hidden="1" customWidth="1"/>
    <col min="7181" max="7181" width="23.5703125" style="1" customWidth="1"/>
    <col min="7182" max="7182" width="2.7109375" style="1" customWidth="1"/>
    <col min="7183" max="7202" width="0" style="1" hidden="1" customWidth="1"/>
    <col min="7203" max="7424" width="11.42578125" style="1"/>
    <col min="7425" max="7425" width="13.5703125" style="1" customWidth="1"/>
    <col min="7426" max="7426" width="6.7109375" style="1" customWidth="1"/>
    <col min="7427" max="7427" width="49.85546875" style="1" customWidth="1"/>
    <col min="7428" max="7428" width="20.7109375" style="1" customWidth="1"/>
    <col min="7429" max="7429" width="18.5703125" style="1" customWidth="1"/>
    <col min="7430" max="7430" width="21.28515625" style="1" customWidth="1"/>
    <col min="7431" max="7433" width="0" style="1" hidden="1" customWidth="1"/>
    <col min="7434" max="7434" width="20" style="1" customWidth="1"/>
    <col min="7435" max="7436" width="0" style="1" hidden="1" customWidth="1"/>
    <col min="7437" max="7437" width="23.5703125" style="1" customWidth="1"/>
    <col min="7438" max="7438" width="2.7109375" style="1" customWidth="1"/>
    <col min="7439" max="7458" width="0" style="1" hidden="1" customWidth="1"/>
    <col min="7459" max="7680" width="11.42578125" style="1"/>
    <col min="7681" max="7681" width="13.5703125" style="1" customWidth="1"/>
    <col min="7682" max="7682" width="6.7109375" style="1" customWidth="1"/>
    <col min="7683" max="7683" width="49.85546875" style="1" customWidth="1"/>
    <col min="7684" max="7684" width="20.7109375" style="1" customWidth="1"/>
    <col min="7685" max="7685" width="18.5703125" style="1" customWidth="1"/>
    <col min="7686" max="7686" width="21.28515625" style="1" customWidth="1"/>
    <col min="7687" max="7689" width="0" style="1" hidden="1" customWidth="1"/>
    <col min="7690" max="7690" width="20" style="1" customWidth="1"/>
    <col min="7691" max="7692" width="0" style="1" hidden="1" customWidth="1"/>
    <col min="7693" max="7693" width="23.5703125" style="1" customWidth="1"/>
    <col min="7694" max="7694" width="2.7109375" style="1" customWidth="1"/>
    <col min="7695" max="7714" width="0" style="1" hidden="1" customWidth="1"/>
    <col min="7715" max="7936" width="11.42578125" style="1"/>
    <col min="7937" max="7937" width="13.5703125" style="1" customWidth="1"/>
    <col min="7938" max="7938" width="6.7109375" style="1" customWidth="1"/>
    <col min="7939" max="7939" width="49.85546875" style="1" customWidth="1"/>
    <col min="7940" max="7940" width="20.7109375" style="1" customWidth="1"/>
    <col min="7941" max="7941" width="18.5703125" style="1" customWidth="1"/>
    <col min="7942" max="7942" width="21.28515625" style="1" customWidth="1"/>
    <col min="7943" max="7945" width="0" style="1" hidden="1" customWidth="1"/>
    <col min="7946" max="7946" width="20" style="1" customWidth="1"/>
    <col min="7947" max="7948" width="0" style="1" hidden="1" customWidth="1"/>
    <col min="7949" max="7949" width="23.5703125" style="1" customWidth="1"/>
    <col min="7950" max="7950" width="2.7109375" style="1" customWidth="1"/>
    <col min="7951" max="7970" width="0" style="1" hidden="1" customWidth="1"/>
    <col min="7971" max="8192" width="11.42578125" style="1"/>
    <col min="8193" max="8193" width="13.5703125" style="1" customWidth="1"/>
    <col min="8194" max="8194" width="6.7109375" style="1" customWidth="1"/>
    <col min="8195" max="8195" width="49.85546875" style="1" customWidth="1"/>
    <col min="8196" max="8196" width="20.7109375" style="1" customWidth="1"/>
    <col min="8197" max="8197" width="18.5703125" style="1" customWidth="1"/>
    <col min="8198" max="8198" width="21.28515625" style="1" customWidth="1"/>
    <col min="8199" max="8201" width="0" style="1" hidden="1" customWidth="1"/>
    <col min="8202" max="8202" width="20" style="1" customWidth="1"/>
    <col min="8203" max="8204" width="0" style="1" hidden="1" customWidth="1"/>
    <col min="8205" max="8205" width="23.5703125" style="1" customWidth="1"/>
    <col min="8206" max="8206" width="2.7109375" style="1" customWidth="1"/>
    <col min="8207" max="8226" width="0" style="1" hidden="1" customWidth="1"/>
    <col min="8227" max="8448" width="11.42578125" style="1"/>
    <col min="8449" max="8449" width="13.5703125" style="1" customWidth="1"/>
    <col min="8450" max="8450" width="6.7109375" style="1" customWidth="1"/>
    <col min="8451" max="8451" width="49.85546875" style="1" customWidth="1"/>
    <col min="8452" max="8452" width="20.7109375" style="1" customWidth="1"/>
    <col min="8453" max="8453" width="18.5703125" style="1" customWidth="1"/>
    <col min="8454" max="8454" width="21.28515625" style="1" customWidth="1"/>
    <col min="8455" max="8457" width="0" style="1" hidden="1" customWidth="1"/>
    <col min="8458" max="8458" width="20" style="1" customWidth="1"/>
    <col min="8459" max="8460" width="0" style="1" hidden="1" customWidth="1"/>
    <col min="8461" max="8461" width="23.5703125" style="1" customWidth="1"/>
    <col min="8462" max="8462" width="2.7109375" style="1" customWidth="1"/>
    <col min="8463" max="8482" width="0" style="1" hidden="1" customWidth="1"/>
    <col min="8483" max="8704" width="11.42578125" style="1"/>
    <col min="8705" max="8705" width="13.5703125" style="1" customWidth="1"/>
    <col min="8706" max="8706" width="6.7109375" style="1" customWidth="1"/>
    <col min="8707" max="8707" width="49.85546875" style="1" customWidth="1"/>
    <col min="8708" max="8708" width="20.7109375" style="1" customWidth="1"/>
    <col min="8709" max="8709" width="18.5703125" style="1" customWidth="1"/>
    <col min="8710" max="8710" width="21.28515625" style="1" customWidth="1"/>
    <col min="8711" max="8713" width="0" style="1" hidden="1" customWidth="1"/>
    <col min="8714" max="8714" width="20" style="1" customWidth="1"/>
    <col min="8715" max="8716" width="0" style="1" hidden="1" customWidth="1"/>
    <col min="8717" max="8717" width="23.5703125" style="1" customWidth="1"/>
    <col min="8718" max="8718" width="2.7109375" style="1" customWidth="1"/>
    <col min="8719" max="8738" width="0" style="1" hidden="1" customWidth="1"/>
    <col min="8739" max="8960" width="11.42578125" style="1"/>
    <col min="8961" max="8961" width="13.5703125" style="1" customWidth="1"/>
    <col min="8962" max="8962" width="6.7109375" style="1" customWidth="1"/>
    <col min="8963" max="8963" width="49.85546875" style="1" customWidth="1"/>
    <col min="8964" max="8964" width="20.7109375" style="1" customWidth="1"/>
    <col min="8965" max="8965" width="18.5703125" style="1" customWidth="1"/>
    <col min="8966" max="8966" width="21.28515625" style="1" customWidth="1"/>
    <col min="8967" max="8969" width="0" style="1" hidden="1" customWidth="1"/>
    <col min="8970" max="8970" width="20" style="1" customWidth="1"/>
    <col min="8971" max="8972" width="0" style="1" hidden="1" customWidth="1"/>
    <col min="8973" max="8973" width="23.5703125" style="1" customWidth="1"/>
    <col min="8974" max="8974" width="2.7109375" style="1" customWidth="1"/>
    <col min="8975" max="8994" width="0" style="1" hidden="1" customWidth="1"/>
    <col min="8995" max="9216" width="11.42578125" style="1"/>
    <col min="9217" max="9217" width="13.5703125" style="1" customWidth="1"/>
    <col min="9218" max="9218" width="6.7109375" style="1" customWidth="1"/>
    <col min="9219" max="9219" width="49.85546875" style="1" customWidth="1"/>
    <col min="9220" max="9220" width="20.7109375" style="1" customWidth="1"/>
    <col min="9221" max="9221" width="18.5703125" style="1" customWidth="1"/>
    <col min="9222" max="9222" width="21.28515625" style="1" customWidth="1"/>
    <col min="9223" max="9225" width="0" style="1" hidden="1" customWidth="1"/>
    <col min="9226" max="9226" width="20" style="1" customWidth="1"/>
    <col min="9227" max="9228" width="0" style="1" hidden="1" customWidth="1"/>
    <col min="9229" max="9229" width="23.5703125" style="1" customWidth="1"/>
    <col min="9230" max="9230" width="2.7109375" style="1" customWidth="1"/>
    <col min="9231" max="9250" width="0" style="1" hidden="1" customWidth="1"/>
    <col min="9251" max="9472" width="11.42578125" style="1"/>
    <col min="9473" max="9473" width="13.5703125" style="1" customWidth="1"/>
    <col min="9474" max="9474" width="6.7109375" style="1" customWidth="1"/>
    <col min="9475" max="9475" width="49.85546875" style="1" customWidth="1"/>
    <col min="9476" max="9476" width="20.7109375" style="1" customWidth="1"/>
    <col min="9477" max="9477" width="18.5703125" style="1" customWidth="1"/>
    <col min="9478" max="9478" width="21.28515625" style="1" customWidth="1"/>
    <col min="9479" max="9481" width="0" style="1" hidden="1" customWidth="1"/>
    <col min="9482" max="9482" width="20" style="1" customWidth="1"/>
    <col min="9483" max="9484" width="0" style="1" hidden="1" customWidth="1"/>
    <col min="9485" max="9485" width="23.5703125" style="1" customWidth="1"/>
    <col min="9486" max="9486" width="2.7109375" style="1" customWidth="1"/>
    <col min="9487" max="9506" width="0" style="1" hidden="1" customWidth="1"/>
    <col min="9507" max="9728" width="11.42578125" style="1"/>
    <col min="9729" max="9729" width="13.5703125" style="1" customWidth="1"/>
    <col min="9730" max="9730" width="6.7109375" style="1" customWidth="1"/>
    <col min="9731" max="9731" width="49.85546875" style="1" customWidth="1"/>
    <col min="9732" max="9732" width="20.7109375" style="1" customWidth="1"/>
    <col min="9733" max="9733" width="18.5703125" style="1" customWidth="1"/>
    <col min="9734" max="9734" width="21.28515625" style="1" customWidth="1"/>
    <col min="9735" max="9737" width="0" style="1" hidden="1" customWidth="1"/>
    <col min="9738" max="9738" width="20" style="1" customWidth="1"/>
    <col min="9739" max="9740" width="0" style="1" hidden="1" customWidth="1"/>
    <col min="9741" max="9741" width="23.5703125" style="1" customWidth="1"/>
    <col min="9742" max="9742" width="2.7109375" style="1" customWidth="1"/>
    <col min="9743" max="9762" width="0" style="1" hidden="1" customWidth="1"/>
    <col min="9763" max="9984" width="11.42578125" style="1"/>
    <col min="9985" max="9985" width="13.5703125" style="1" customWidth="1"/>
    <col min="9986" max="9986" width="6.7109375" style="1" customWidth="1"/>
    <col min="9987" max="9987" width="49.85546875" style="1" customWidth="1"/>
    <col min="9988" max="9988" width="20.7109375" style="1" customWidth="1"/>
    <col min="9989" max="9989" width="18.5703125" style="1" customWidth="1"/>
    <col min="9990" max="9990" width="21.28515625" style="1" customWidth="1"/>
    <col min="9991" max="9993" width="0" style="1" hidden="1" customWidth="1"/>
    <col min="9994" max="9994" width="20" style="1" customWidth="1"/>
    <col min="9995" max="9996" width="0" style="1" hidden="1" customWidth="1"/>
    <col min="9997" max="9997" width="23.5703125" style="1" customWidth="1"/>
    <col min="9998" max="9998" width="2.7109375" style="1" customWidth="1"/>
    <col min="9999" max="10018" width="0" style="1" hidden="1" customWidth="1"/>
    <col min="10019" max="10240" width="11.42578125" style="1"/>
    <col min="10241" max="10241" width="13.5703125" style="1" customWidth="1"/>
    <col min="10242" max="10242" width="6.7109375" style="1" customWidth="1"/>
    <col min="10243" max="10243" width="49.85546875" style="1" customWidth="1"/>
    <col min="10244" max="10244" width="20.7109375" style="1" customWidth="1"/>
    <col min="10245" max="10245" width="18.5703125" style="1" customWidth="1"/>
    <col min="10246" max="10246" width="21.28515625" style="1" customWidth="1"/>
    <col min="10247" max="10249" width="0" style="1" hidden="1" customWidth="1"/>
    <col min="10250" max="10250" width="20" style="1" customWidth="1"/>
    <col min="10251" max="10252" width="0" style="1" hidden="1" customWidth="1"/>
    <col min="10253" max="10253" width="23.5703125" style="1" customWidth="1"/>
    <col min="10254" max="10254" width="2.7109375" style="1" customWidth="1"/>
    <col min="10255" max="10274" width="0" style="1" hidden="1" customWidth="1"/>
    <col min="10275" max="10496" width="11.42578125" style="1"/>
    <col min="10497" max="10497" width="13.5703125" style="1" customWidth="1"/>
    <col min="10498" max="10498" width="6.7109375" style="1" customWidth="1"/>
    <col min="10499" max="10499" width="49.85546875" style="1" customWidth="1"/>
    <col min="10500" max="10500" width="20.7109375" style="1" customWidth="1"/>
    <col min="10501" max="10501" width="18.5703125" style="1" customWidth="1"/>
    <col min="10502" max="10502" width="21.28515625" style="1" customWidth="1"/>
    <col min="10503" max="10505" width="0" style="1" hidden="1" customWidth="1"/>
    <col min="10506" max="10506" width="20" style="1" customWidth="1"/>
    <col min="10507" max="10508" width="0" style="1" hidden="1" customWidth="1"/>
    <col min="10509" max="10509" width="23.5703125" style="1" customWidth="1"/>
    <col min="10510" max="10510" width="2.7109375" style="1" customWidth="1"/>
    <col min="10511" max="10530" width="0" style="1" hidden="1" customWidth="1"/>
    <col min="10531" max="10752" width="11.42578125" style="1"/>
    <col min="10753" max="10753" width="13.5703125" style="1" customWidth="1"/>
    <col min="10754" max="10754" width="6.7109375" style="1" customWidth="1"/>
    <col min="10755" max="10755" width="49.85546875" style="1" customWidth="1"/>
    <col min="10756" max="10756" width="20.7109375" style="1" customWidth="1"/>
    <col min="10757" max="10757" width="18.5703125" style="1" customWidth="1"/>
    <col min="10758" max="10758" width="21.28515625" style="1" customWidth="1"/>
    <col min="10759" max="10761" width="0" style="1" hidden="1" customWidth="1"/>
    <col min="10762" max="10762" width="20" style="1" customWidth="1"/>
    <col min="10763" max="10764" width="0" style="1" hidden="1" customWidth="1"/>
    <col min="10765" max="10765" width="23.5703125" style="1" customWidth="1"/>
    <col min="10766" max="10766" width="2.7109375" style="1" customWidth="1"/>
    <col min="10767" max="10786" width="0" style="1" hidden="1" customWidth="1"/>
    <col min="10787" max="11008" width="11.42578125" style="1"/>
    <col min="11009" max="11009" width="13.5703125" style="1" customWidth="1"/>
    <col min="11010" max="11010" width="6.7109375" style="1" customWidth="1"/>
    <col min="11011" max="11011" width="49.85546875" style="1" customWidth="1"/>
    <col min="11012" max="11012" width="20.7109375" style="1" customWidth="1"/>
    <col min="11013" max="11013" width="18.5703125" style="1" customWidth="1"/>
    <col min="11014" max="11014" width="21.28515625" style="1" customWidth="1"/>
    <col min="11015" max="11017" width="0" style="1" hidden="1" customWidth="1"/>
    <col min="11018" max="11018" width="20" style="1" customWidth="1"/>
    <col min="11019" max="11020" width="0" style="1" hidden="1" customWidth="1"/>
    <col min="11021" max="11021" width="23.5703125" style="1" customWidth="1"/>
    <col min="11022" max="11022" width="2.7109375" style="1" customWidth="1"/>
    <col min="11023" max="11042" width="0" style="1" hidden="1" customWidth="1"/>
    <col min="11043" max="11264" width="11.42578125" style="1"/>
    <col min="11265" max="11265" width="13.5703125" style="1" customWidth="1"/>
    <col min="11266" max="11266" width="6.7109375" style="1" customWidth="1"/>
    <col min="11267" max="11267" width="49.85546875" style="1" customWidth="1"/>
    <col min="11268" max="11268" width="20.7109375" style="1" customWidth="1"/>
    <col min="11269" max="11269" width="18.5703125" style="1" customWidth="1"/>
    <col min="11270" max="11270" width="21.28515625" style="1" customWidth="1"/>
    <col min="11271" max="11273" width="0" style="1" hidden="1" customWidth="1"/>
    <col min="11274" max="11274" width="20" style="1" customWidth="1"/>
    <col min="11275" max="11276" width="0" style="1" hidden="1" customWidth="1"/>
    <col min="11277" max="11277" width="23.5703125" style="1" customWidth="1"/>
    <col min="11278" max="11278" width="2.7109375" style="1" customWidth="1"/>
    <col min="11279" max="11298" width="0" style="1" hidden="1" customWidth="1"/>
    <col min="11299" max="11520" width="11.42578125" style="1"/>
    <col min="11521" max="11521" width="13.5703125" style="1" customWidth="1"/>
    <col min="11522" max="11522" width="6.7109375" style="1" customWidth="1"/>
    <col min="11523" max="11523" width="49.85546875" style="1" customWidth="1"/>
    <col min="11524" max="11524" width="20.7109375" style="1" customWidth="1"/>
    <col min="11525" max="11525" width="18.5703125" style="1" customWidth="1"/>
    <col min="11526" max="11526" width="21.28515625" style="1" customWidth="1"/>
    <col min="11527" max="11529" width="0" style="1" hidden="1" customWidth="1"/>
    <col min="11530" max="11530" width="20" style="1" customWidth="1"/>
    <col min="11531" max="11532" width="0" style="1" hidden="1" customWidth="1"/>
    <col min="11533" max="11533" width="23.5703125" style="1" customWidth="1"/>
    <col min="11534" max="11534" width="2.7109375" style="1" customWidth="1"/>
    <col min="11535" max="11554" width="0" style="1" hidden="1" customWidth="1"/>
    <col min="11555" max="11776" width="11.42578125" style="1"/>
    <col min="11777" max="11777" width="13.5703125" style="1" customWidth="1"/>
    <col min="11778" max="11778" width="6.7109375" style="1" customWidth="1"/>
    <col min="11779" max="11779" width="49.85546875" style="1" customWidth="1"/>
    <col min="11780" max="11780" width="20.7109375" style="1" customWidth="1"/>
    <col min="11781" max="11781" width="18.5703125" style="1" customWidth="1"/>
    <col min="11782" max="11782" width="21.28515625" style="1" customWidth="1"/>
    <col min="11783" max="11785" width="0" style="1" hidden="1" customWidth="1"/>
    <col min="11786" max="11786" width="20" style="1" customWidth="1"/>
    <col min="11787" max="11788" width="0" style="1" hidden="1" customWidth="1"/>
    <col min="11789" max="11789" width="23.5703125" style="1" customWidth="1"/>
    <col min="11790" max="11790" width="2.7109375" style="1" customWidth="1"/>
    <col min="11791" max="11810" width="0" style="1" hidden="1" customWidth="1"/>
    <col min="11811" max="12032" width="11.42578125" style="1"/>
    <col min="12033" max="12033" width="13.5703125" style="1" customWidth="1"/>
    <col min="12034" max="12034" width="6.7109375" style="1" customWidth="1"/>
    <col min="12035" max="12035" width="49.85546875" style="1" customWidth="1"/>
    <col min="12036" max="12036" width="20.7109375" style="1" customWidth="1"/>
    <col min="12037" max="12037" width="18.5703125" style="1" customWidth="1"/>
    <col min="12038" max="12038" width="21.28515625" style="1" customWidth="1"/>
    <col min="12039" max="12041" width="0" style="1" hidden="1" customWidth="1"/>
    <col min="12042" max="12042" width="20" style="1" customWidth="1"/>
    <col min="12043" max="12044" width="0" style="1" hidden="1" customWidth="1"/>
    <col min="12045" max="12045" width="23.5703125" style="1" customWidth="1"/>
    <col min="12046" max="12046" width="2.7109375" style="1" customWidth="1"/>
    <col min="12047" max="12066" width="0" style="1" hidden="1" customWidth="1"/>
    <col min="12067" max="12288" width="11.42578125" style="1"/>
    <col min="12289" max="12289" width="13.5703125" style="1" customWidth="1"/>
    <col min="12290" max="12290" width="6.7109375" style="1" customWidth="1"/>
    <col min="12291" max="12291" width="49.85546875" style="1" customWidth="1"/>
    <col min="12292" max="12292" width="20.7109375" style="1" customWidth="1"/>
    <col min="12293" max="12293" width="18.5703125" style="1" customWidth="1"/>
    <col min="12294" max="12294" width="21.28515625" style="1" customWidth="1"/>
    <col min="12295" max="12297" width="0" style="1" hidden="1" customWidth="1"/>
    <col min="12298" max="12298" width="20" style="1" customWidth="1"/>
    <col min="12299" max="12300" width="0" style="1" hidden="1" customWidth="1"/>
    <col min="12301" max="12301" width="23.5703125" style="1" customWidth="1"/>
    <col min="12302" max="12302" width="2.7109375" style="1" customWidth="1"/>
    <col min="12303" max="12322" width="0" style="1" hidden="1" customWidth="1"/>
    <col min="12323" max="12544" width="11.42578125" style="1"/>
    <col min="12545" max="12545" width="13.5703125" style="1" customWidth="1"/>
    <col min="12546" max="12546" width="6.7109375" style="1" customWidth="1"/>
    <col min="12547" max="12547" width="49.85546875" style="1" customWidth="1"/>
    <col min="12548" max="12548" width="20.7109375" style="1" customWidth="1"/>
    <col min="12549" max="12549" width="18.5703125" style="1" customWidth="1"/>
    <col min="12550" max="12550" width="21.28515625" style="1" customWidth="1"/>
    <col min="12551" max="12553" width="0" style="1" hidden="1" customWidth="1"/>
    <col min="12554" max="12554" width="20" style="1" customWidth="1"/>
    <col min="12555" max="12556" width="0" style="1" hidden="1" customWidth="1"/>
    <col min="12557" max="12557" width="23.5703125" style="1" customWidth="1"/>
    <col min="12558" max="12558" width="2.7109375" style="1" customWidth="1"/>
    <col min="12559" max="12578" width="0" style="1" hidden="1" customWidth="1"/>
    <col min="12579" max="12800" width="11.42578125" style="1"/>
    <col min="12801" max="12801" width="13.5703125" style="1" customWidth="1"/>
    <col min="12802" max="12802" width="6.7109375" style="1" customWidth="1"/>
    <col min="12803" max="12803" width="49.85546875" style="1" customWidth="1"/>
    <col min="12804" max="12804" width="20.7109375" style="1" customWidth="1"/>
    <col min="12805" max="12805" width="18.5703125" style="1" customWidth="1"/>
    <col min="12806" max="12806" width="21.28515625" style="1" customWidth="1"/>
    <col min="12807" max="12809" width="0" style="1" hidden="1" customWidth="1"/>
    <col min="12810" max="12810" width="20" style="1" customWidth="1"/>
    <col min="12811" max="12812" width="0" style="1" hidden="1" customWidth="1"/>
    <col min="12813" max="12813" width="23.5703125" style="1" customWidth="1"/>
    <col min="12814" max="12814" width="2.7109375" style="1" customWidth="1"/>
    <col min="12815" max="12834" width="0" style="1" hidden="1" customWidth="1"/>
    <col min="12835" max="13056" width="11.42578125" style="1"/>
    <col min="13057" max="13057" width="13.5703125" style="1" customWidth="1"/>
    <col min="13058" max="13058" width="6.7109375" style="1" customWidth="1"/>
    <col min="13059" max="13059" width="49.85546875" style="1" customWidth="1"/>
    <col min="13060" max="13060" width="20.7109375" style="1" customWidth="1"/>
    <col min="13061" max="13061" width="18.5703125" style="1" customWidth="1"/>
    <col min="13062" max="13062" width="21.28515625" style="1" customWidth="1"/>
    <col min="13063" max="13065" width="0" style="1" hidden="1" customWidth="1"/>
    <col min="13066" max="13066" width="20" style="1" customWidth="1"/>
    <col min="13067" max="13068" width="0" style="1" hidden="1" customWidth="1"/>
    <col min="13069" max="13069" width="23.5703125" style="1" customWidth="1"/>
    <col min="13070" max="13070" width="2.7109375" style="1" customWidth="1"/>
    <col min="13071" max="13090" width="0" style="1" hidden="1" customWidth="1"/>
    <col min="13091" max="13312" width="11.42578125" style="1"/>
    <col min="13313" max="13313" width="13.5703125" style="1" customWidth="1"/>
    <col min="13314" max="13314" width="6.7109375" style="1" customWidth="1"/>
    <col min="13315" max="13315" width="49.85546875" style="1" customWidth="1"/>
    <col min="13316" max="13316" width="20.7109375" style="1" customWidth="1"/>
    <col min="13317" max="13317" width="18.5703125" style="1" customWidth="1"/>
    <col min="13318" max="13318" width="21.28515625" style="1" customWidth="1"/>
    <col min="13319" max="13321" width="0" style="1" hidden="1" customWidth="1"/>
    <col min="13322" max="13322" width="20" style="1" customWidth="1"/>
    <col min="13323" max="13324" width="0" style="1" hidden="1" customWidth="1"/>
    <col min="13325" max="13325" width="23.5703125" style="1" customWidth="1"/>
    <col min="13326" max="13326" width="2.7109375" style="1" customWidth="1"/>
    <col min="13327" max="13346" width="0" style="1" hidden="1" customWidth="1"/>
    <col min="13347" max="13568" width="11.42578125" style="1"/>
    <col min="13569" max="13569" width="13.5703125" style="1" customWidth="1"/>
    <col min="13570" max="13570" width="6.7109375" style="1" customWidth="1"/>
    <col min="13571" max="13571" width="49.85546875" style="1" customWidth="1"/>
    <col min="13572" max="13572" width="20.7109375" style="1" customWidth="1"/>
    <col min="13573" max="13573" width="18.5703125" style="1" customWidth="1"/>
    <col min="13574" max="13574" width="21.28515625" style="1" customWidth="1"/>
    <col min="13575" max="13577" width="0" style="1" hidden="1" customWidth="1"/>
    <col min="13578" max="13578" width="20" style="1" customWidth="1"/>
    <col min="13579" max="13580" width="0" style="1" hidden="1" customWidth="1"/>
    <col min="13581" max="13581" width="23.5703125" style="1" customWidth="1"/>
    <col min="13582" max="13582" width="2.7109375" style="1" customWidth="1"/>
    <col min="13583" max="13602" width="0" style="1" hidden="1" customWidth="1"/>
    <col min="13603" max="13824" width="11.42578125" style="1"/>
    <col min="13825" max="13825" width="13.5703125" style="1" customWidth="1"/>
    <col min="13826" max="13826" width="6.7109375" style="1" customWidth="1"/>
    <col min="13827" max="13827" width="49.85546875" style="1" customWidth="1"/>
    <col min="13828" max="13828" width="20.7109375" style="1" customWidth="1"/>
    <col min="13829" max="13829" width="18.5703125" style="1" customWidth="1"/>
    <col min="13830" max="13830" width="21.28515625" style="1" customWidth="1"/>
    <col min="13831" max="13833" width="0" style="1" hidden="1" customWidth="1"/>
    <col min="13834" max="13834" width="20" style="1" customWidth="1"/>
    <col min="13835" max="13836" width="0" style="1" hidden="1" customWidth="1"/>
    <col min="13837" max="13837" width="23.5703125" style="1" customWidth="1"/>
    <col min="13838" max="13838" width="2.7109375" style="1" customWidth="1"/>
    <col min="13839" max="13858" width="0" style="1" hidden="1" customWidth="1"/>
    <col min="13859" max="14080" width="11.42578125" style="1"/>
    <col min="14081" max="14081" width="13.5703125" style="1" customWidth="1"/>
    <col min="14082" max="14082" width="6.7109375" style="1" customWidth="1"/>
    <col min="14083" max="14083" width="49.85546875" style="1" customWidth="1"/>
    <col min="14084" max="14084" width="20.7109375" style="1" customWidth="1"/>
    <col min="14085" max="14085" width="18.5703125" style="1" customWidth="1"/>
    <col min="14086" max="14086" width="21.28515625" style="1" customWidth="1"/>
    <col min="14087" max="14089" width="0" style="1" hidden="1" customWidth="1"/>
    <col min="14090" max="14090" width="20" style="1" customWidth="1"/>
    <col min="14091" max="14092" width="0" style="1" hidden="1" customWidth="1"/>
    <col min="14093" max="14093" width="23.5703125" style="1" customWidth="1"/>
    <col min="14094" max="14094" width="2.7109375" style="1" customWidth="1"/>
    <col min="14095" max="14114" width="0" style="1" hidden="1" customWidth="1"/>
    <col min="14115" max="14336" width="11.42578125" style="1"/>
    <col min="14337" max="14337" width="13.5703125" style="1" customWidth="1"/>
    <col min="14338" max="14338" width="6.7109375" style="1" customWidth="1"/>
    <col min="14339" max="14339" width="49.85546875" style="1" customWidth="1"/>
    <col min="14340" max="14340" width="20.7109375" style="1" customWidth="1"/>
    <col min="14341" max="14341" width="18.5703125" style="1" customWidth="1"/>
    <col min="14342" max="14342" width="21.28515625" style="1" customWidth="1"/>
    <col min="14343" max="14345" width="0" style="1" hidden="1" customWidth="1"/>
    <col min="14346" max="14346" width="20" style="1" customWidth="1"/>
    <col min="14347" max="14348" width="0" style="1" hidden="1" customWidth="1"/>
    <col min="14349" max="14349" width="23.5703125" style="1" customWidth="1"/>
    <col min="14350" max="14350" width="2.7109375" style="1" customWidth="1"/>
    <col min="14351" max="14370" width="0" style="1" hidden="1" customWidth="1"/>
    <col min="14371" max="14592" width="11.42578125" style="1"/>
    <col min="14593" max="14593" width="13.5703125" style="1" customWidth="1"/>
    <col min="14594" max="14594" width="6.7109375" style="1" customWidth="1"/>
    <col min="14595" max="14595" width="49.85546875" style="1" customWidth="1"/>
    <col min="14596" max="14596" width="20.7109375" style="1" customWidth="1"/>
    <col min="14597" max="14597" width="18.5703125" style="1" customWidth="1"/>
    <col min="14598" max="14598" width="21.28515625" style="1" customWidth="1"/>
    <col min="14599" max="14601" width="0" style="1" hidden="1" customWidth="1"/>
    <col min="14602" max="14602" width="20" style="1" customWidth="1"/>
    <col min="14603" max="14604" width="0" style="1" hidden="1" customWidth="1"/>
    <col min="14605" max="14605" width="23.5703125" style="1" customWidth="1"/>
    <col min="14606" max="14606" width="2.7109375" style="1" customWidth="1"/>
    <col min="14607" max="14626" width="0" style="1" hidden="1" customWidth="1"/>
    <col min="14627" max="14848" width="11.42578125" style="1"/>
    <col min="14849" max="14849" width="13.5703125" style="1" customWidth="1"/>
    <col min="14850" max="14850" width="6.7109375" style="1" customWidth="1"/>
    <col min="14851" max="14851" width="49.85546875" style="1" customWidth="1"/>
    <col min="14852" max="14852" width="20.7109375" style="1" customWidth="1"/>
    <col min="14853" max="14853" width="18.5703125" style="1" customWidth="1"/>
    <col min="14854" max="14854" width="21.28515625" style="1" customWidth="1"/>
    <col min="14855" max="14857" width="0" style="1" hidden="1" customWidth="1"/>
    <col min="14858" max="14858" width="20" style="1" customWidth="1"/>
    <col min="14859" max="14860" width="0" style="1" hidden="1" customWidth="1"/>
    <col min="14861" max="14861" width="23.5703125" style="1" customWidth="1"/>
    <col min="14862" max="14862" width="2.7109375" style="1" customWidth="1"/>
    <col min="14863" max="14882" width="0" style="1" hidden="1" customWidth="1"/>
    <col min="14883" max="15104" width="11.42578125" style="1"/>
    <col min="15105" max="15105" width="13.5703125" style="1" customWidth="1"/>
    <col min="15106" max="15106" width="6.7109375" style="1" customWidth="1"/>
    <col min="15107" max="15107" width="49.85546875" style="1" customWidth="1"/>
    <col min="15108" max="15108" width="20.7109375" style="1" customWidth="1"/>
    <col min="15109" max="15109" width="18.5703125" style="1" customWidth="1"/>
    <col min="15110" max="15110" width="21.28515625" style="1" customWidth="1"/>
    <col min="15111" max="15113" width="0" style="1" hidden="1" customWidth="1"/>
    <col min="15114" max="15114" width="20" style="1" customWidth="1"/>
    <col min="15115" max="15116" width="0" style="1" hidden="1" customWidth="1"/>
    <col min="15117" max="15117" width="23.5703125" style="1" customWidth="1"/>
    <col min="15118" max="15118" width="2.7109375" style="1" customWidth="1"/>
    <col min="15119" max="15138" width="0" style="1" hidden="1" customWidth="1"/>
    <col min="15139" max="15360" width="11.42578125" style="1"/>
    <col min="15361" max="15361" width="13.5703125" style="1" customWidth="1"/>
    <col min="15362" max="15362" width="6.7109375" style="1" customWidth="1"/>
    <col min="15363" max="15363" width="49.85546875" style="1" customWidth="1"/>
    <col min="15364" max="15364" width="20.7109375" style="1" customWidth="1"/>
    <col min="15365" max="15365" width="18.5703125" style="1" customWidth="1"/>
    <col min="15366" max="15366" width="21.28515625" style="1" customWidth="1"/>
    <col min="15367" max="15369" width="0" style="1" hidden="1" customWidth="1"/>
    <col min="15370" max="15370" width="20" style="1" customWidth="1"/>
    <col min="15371" max="15372" width="0" style="1" hidden="1" customWidth="1"/>
    <col min="15373" max="15373" width="23.5703125" style="1" customWidth="1"/>
    <col min="15374" max="15374" width="2.7109375" style="1" customWidth="1"/>
    <col min="15375" max="15394" width="0" style="1" hidden="1" customWidth="1"/>
    <col min="15395" max="15616" width="11.42578125" style="1"/>
    <col min="15617" max="15617" width="13.5703125" style="1" customWidth="1"/>
    <col min="15618" max="15618" width="6.7109375" style="1" customWidth="1"/>
    <col min="15619" max="15619" width="49.85546875" style="1" customWidth="1"/>
    <col min="15620" max="15620" width="20.7109375" style="1" customWidth="1"/>
    <col min="15621" max="15621" width="18.5703125" style="1" customWidth="1"/>
    <col min="15622" max="15622" width="21.28515625" style="1" customWidth="1"/>
    <col min="15623" max="15625" width="0" style="1" hidden="1" customWidth="1"/>
    <col min="15626" max="15626" width="20" style="1" customWidth="1"/>
    <col min="15627" max="15628" width="0" style="1" hidden="1" customWidth="1"/>
    <col min="15629" max="15629" width="23.5703125" style="1" customWidth="1"/>
    <col min="15630" max="15630" width="2.7109375" style="1" customWidth="1"/>
    <col min="15631" max="15650" width="0" style="1" hidden="1" customWidth="1"/>
    <col min="15651" max="15872" width="11.42578125" style="1"/>
    <col min="15873" max="15873" width="13.5703125" style="1" customWidth="1"/>
    <col min="15874" max="15874" width="6.7109375" style="1" customWidth="1"/>
    <col min="15875" max="15875" width="49.85546875" style="1" customWidth="1"/>
    <col min="15876" max="15876" width="20.7109375" style="1" customWidth="1"/>
    <col min="15877" max="15877" width="18.5703125" style="1" customWidth="1"/>
    <col min="15878" max="15878" width="21.28515625" style="1" customWidth="1"/>
    <col min="15879" max="15881" width="0" style="1" hidden="1" customWidth="1"/>
    <col min="15882" max="15882" width="20" style="1" customWidth="1"/>
    <col min="15883" max="15884" width="0" style="1" hidden="1" customWidth="1"/>
    <col min="15885" max="15885" width="23.5703125" style="1" customWidth="1"/>
    <col min="15886" max="15886" width="2.7109375" style="1" customWidth="1"/>
    <col min="15887" max="15906" width="0" style="1" hidden="1" customWidth="1"/>
    <col min="15907" max="16128" width="11.42578125" style="1"/>
    <col min="16129" max="16129" width="13.5703125" style="1" customWidth="1"/>
    <col min="16130" max="16130" width="6.7109375" style="1" customWidth="1"/>
    <col min="16131" max="16131" width="49.85546875" style="1" customWidth="1"/>
    <col min="16132" max="16132" width="20.7109375" style="1" customWidth="1"/>
    <col min="16133" max="16133" width="18.5703125" style="1" customWidth="1"/>
    <col min="16134" max="16134" width="21.28515625" style="1" customWidth="1"/>
    <col min="16135" max="16137" width="0" style="1" hidden="1" customWidth="1"/>
    <col min="16138" max="16138" width="20" style="1" customWidth="1"/>
    <col min="16139" max="16140" width="0" style="1" hidden="1" customWidth="1"/>
    <col min="16141" max="16141" width="23.5703125" style="1" customWidth="1"/>
    <col min="16142" max="16142" width="2.7109375" style="1" customWidth="1"/>
    <col min="16143" max="16162" width="0" style="1" hidden="1" customWidth="1"/>
    <col min="16163" max="16384" width="11.42578125" style="1"/>
  </cols>
  <sheetData>
    <row r="1" spans="1:15" ht="15.75" thickBot="1" x14ac:dyDescent="0.3"/>
    <row r="2" spans="1:15" x14ac:dyDescent="0.25">
      <c r="A2" s="153"/>
      <c r="B2" s="113"/>
      <c r="C2" s="113"/>
      <c r="D2" s="113"/>
      <c r="E2" s="168"/>
      <c r="F2" s="115"/>
      <c r="G2" s="115"/>
      <c r="H2" s="115"/>
      <c r="I2" s="115"/>
      <c r="J2" s="115"/>
      <c r="K2" s="115"/>
      <c r="L2" s="115"/>
      <c r="M2" s="116"/>
    </row>
    <row r="3" spans="1:15" x14ac:dyDescent="0.25">
      <c r="A3" s="419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1"/>
    </row>
    <row r="4" spans="1:15" x14ac:dyDescent="0.25">
      <c r="A4" s="419" t="s">
        <v>203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1"/>
    </row>
    <row r="5" spans="1:15" ht="6" customHeight="1" x14ac:dyDescent="0.25">
      <c r="A5" s="2"/>
      <c r="M5" s="5"/>
    </row>
    <row r="6" spans="1:15" x14ac:dyDescent="0.25">
      <c r="A6" s="6" t="s">
        <v>0</v>
      </c>
      <c r="M6" s="5"/>
    </row>
    <row r="7" spans="1:15" ht="3" customHeight="1" x14ac:dyDescent="0.25">
      <c r="A7" s="2"/>
      <c r="M7" s="7"/>
    </row>
    <row r="8" spans="1:15" x14ac:dyDescent="0.25">
      <c r="A8" s="2" t="s">
        <v>3</v>
      </c>
      <c r="C8" s="1" t="s">
        <v>4</v>
      </c>
      <c r="F8" s="3" t="s">
        <v>117</v>
      </c>
      <c r="J8" s="3" t="s">
        <v>225</v>
      </c>
      <c r="K8" s="1"/>
      <c r="M8" s="5" t="s">
        <v>204</v>
      </c>
    </row>
    <row r="9" spans="1:15" ht="6" customHeight="1" thickBot="1" x14ac:dyDescent="0.3">
      <c r="A9" s="103"/>
      <c r="B9" s="62"/>
      <c r="C9" s="62"/>
      <c r="D9" s="62"/>
      <c r="E9" s="169"/>
      <c r="F9" s="63"/>
      <c r="G9" s="63"/>
      <c r="H9" s="63"/>
      <c r="I9" s="63"/>
      <c r="J9" s="63"/>
      <c r="K9" s="63"/>
      <c r="L9" s="63"/>
      <c r="M9" s="65"/>
    </row>
    <row r="10" spans="1:15" ht="15.75" thickBot="1" x14ac:dyDescent="0.3">
      <c r="A10" s="425"/>
      <c r="B10" s="426"/>
      <c r="C10" s="426"/>
      <c r="D10" s="426"/>
      <c r="E10" s="426"/>
      <c r="F10" s="426"/>
      <c r="G10" s="426"/>
      <c r="H10" s="426"/>
      <c r="I10" s="426"/>
      <c r="J10" s="426"/>
      <c r="K10" s="426"/>
      <c r="L10" s="426"/>
      <c r="M10" s="427"/>
    </row>
    <row r="11" spans="1:15" ht="50.25" customHeight="1" thickBot="1" x14ac:dyDescent="0.3">
      <c r="A11" s="170" t="s">
        <v>205</v>
      </c>
      <c r="B11" s="171"/>
      <c r="C11" s="171" t="s">
        <v>206</v>
      </c>
      <c r="D11" s="172" t="s">
        <v>207</v>
      </c>
      <c r="E11" s="173" t="s">
        <v>208</v>
      </c>
      <c r="F11" s="172" t="s">
        <v>209</v>
      </c>
      <c r="G11" s="172"/>
      <c r="H11" s="172"/>
      <c r="I11" s="172"/>
      <c r="J11" s="172" t="s">
        <v>210</v>
      </c>
      <c r="K11" s="172" t="s">
        <v>211</v>
      </c>
      <c r="L11" s="172" t="s">
        <v>212</v>
      </c>
      <c r="M11" s="174" t="s">
        <v>213</v>
      </c>
    </row>
    <row r="12" spans="1:15" ht="16.5" thickBot="1" x14ac:dyDescent="0.3">
      <c r="A12" s="105" t="s">
        <v>13</v>
      </c>
      <c r="B12" s="117"/>
      <c r="C12" s="106" t="s">
        <v>14</v>
      </c>
      <c r="D12" s="175">
        <f>+D13+D18+D43</f>
        <v>817218822.54999995</v>
      </c>
      <c r="E12" s="176">
        <f>+E13+E18+E43</f>
        <v>0</v>
      </c>
      <c r="F12" s="175">
        <f>+F15+F18+F43</f>
        <v>817218822.54999995</v>
      </c>
      <c r="G12" s="177"/>
      <c r="H12" s="177"/>
      <c r="I12" s="177"/>
      <c r="J12" s="175">
        <f>+J13+J18+J43</f>
        <v>610836</v>
      </c>
      <c r="K12" s="177"/>
      <c r="L12" s="177"/>
      <c r="M12" s="228">
        <f>+M13+M18+M43</f>
        <v>610836</v>
      </c>
      <c r="O12" s="178">
        <f>+M12/F12</f>
        <v>7.4745708633335744E-4</v>
      </c>
    </row>
    <row r="13" spans="1:15" ht="15.75" x14ac:dyDescent="0.25">
      <c r="A13" s="48">
        <v>1</v>
      </c>
      <c r="B13" s="49"/>
      <c r="C13" s="49" t="s">
        <v>15</v>
      </c>
      <c r="D13" s="52">
        <f>+D14</f>
        <v>430924947</v>
      </c>
      <c r="E13" s="51">
        <f>+E14</f>
        <v>0</v>
      </c>
      <c r="F13" s="52">
        <f t="shared" ref="F13:F47" si="0">+D13-E13</f>
        <v>430924947</v>
      </c>
      <c r="G13" s="50"/>
      <c r="H13" s="52"/>
      <c r="I13" s="52"/>
      <c r="J13" s="51">
        <f>+J14</f>
        <v>0</v>
      </c>
      <c r="K13" s="51"/>
      <c r="L13" s="51"/>
      <c r="M13" s="179">
        <f>+M14</f>
        <v>0</v>
      </c>
      <c r="O13" s="178">
        <f t="shared" ref="O13:O46" si="1">+M13/F13</f>
        <v>0</v>
      </c>
    </row>
    <row r="14" spans="1:15" ht="15.75" x14ac:dyDescent="0.25">
      <c r="A14" s="26">
        <v>10</v>
      </c>
      <c r="B14" s="27"/>
      <c r="C14" s="27" t="s">
        <v>15</v>
      </c>
      <c r="D14" s="28">
        <f>+D15</f>
        <v>430924947</v>
      </c>
      <c r="E14" s="54">
        <f>+E15</f>
        <v>0</v>
      </c>
      <c r="F14" s="28">
        <f t="shared" si="0"/>
        <v>430924947</v>
      </c>
      <c r="G14" s="180"/>
      <c r="H14" s="28"/>
      <c r="I14" s="28"/>
      <c r="J14" s="54">
        <f>+J15</f>
        <v>0</v>
      </c>
      <c r="K14" s="54"/>
      <c r="L14" s="54"/>
      <c r="M14" s="181">
        <f>+M15</f>
        <v>0</v>
      </c>
      <c r="O14" s="178">
        <f t="shared" si="1"/>
        <v>0</v>
      </c>
    </row>
    <row r="15" spans="1:15" ht="15.75" x14ac:dyDescent="0.25">
      <c r="A15" s="26">
        <v>102</v>
      </c>
      <c r="B15" s="27"/>
      <c r="C15" s="27" t="s">
        <v>34</v>
      </c>
      <c r="D15" s="28">
        <f>+D16+D17</f>
        <v>430924947</v>
      </c>
      <c r="E15" s="54">
        <f>+E16+E17</f>
        <v>0</v>
      </c>
      <c r="F15" s="28">
        <f t="shared" si="0"/>
        <v>430924947</v>
      </c>
      <c r="G15" s="180"/>
      <c r="H15" s="28"/>
      <c r="I15" s="28"/>
      <c r="J15" s="54">
        <f>+J16+J17</f>
        <v>0</v>
      </c>
      <c r="K15" s="54"/>
      <c r="L15" s="54"/>
      <c r="M15" s="181">
        <f>+M16+M17</f>
        <v>0</v>
      </c>
      <c r="O15" s="178">
        <f t="shared" si="1"/>
        <v>0</v>
      </c>
    </row>
    <row r="16" spans="1:15" ht="15.75" x14ac:dyDescent="0.25">
      <c r="A16" s="26">
        <v>10212</v>
      </c>
      <c r="B16" s="27">
        <v>20</v>
      </c>
      <c r="C16" s="27" t="s">
        <v>35</v>
      </c>
      <c r="D16" s="28">
        <v>424600358</v>
      </c>
      <c r="E16" s="54">
        <v>0</v>
      </c>
      <c r="F16" s="28">
        <f t="shared" si="0"/>
        <v>424600358</v>
      </c>
      <c r="G16" s="180"/>
      <c r="H16" s="28"/>
      <c r="I16" s="28"/>
      <c r="J16" s="54">
        <f t="shared" ref="J16:M17" si="2">+J24+J33+J36</f>
        <v>0</v>
      </c>
      <c r="K16" s="54">
        <f t="shared" si="2"/>
        <v>0</v>
      </c>
      <c r="L16" s="54">
        <f t="shared" si="2"/>
        <v>0</v>
      </c>
      <c r="M16" s="181">
        <f t="shared" si="2"/>
        <v>0</v>
      </c>
      <c r="O16" s="178">
        <f t="shared" si="1"/>
        <v>0</v>
      </c>
    </row>
    <row r="17" spans="1:15" ht="15.75" x14ac:dyDescent="0.25">
      <c r="A17" s="26">
        <v>10214</v>
      </c>
      <c r="B17" s="27">
        <v>20</v>
      </c>
      <c r="C17" s="27" t="s">
        <v>36</v>
      </c>
      <c r="D17" s="28">
        <v>6324589</v>
      </c>
      <c r="E17" s="54">
        <v>0</v>
      </c>
      <c r="F17" s="28">
        <f t="shared" si="0"/>
        <v>6324589</v>
      </c>
      <c r="G17" s="180"/>
      <c r="H17" s="28"/>
      <c r="I17" s="28"/>
      <c r="J17" s="54">
        <f t="shared" si="2"/>
        <v>0</v>
      </c>
      <c r="K17" s="54">
        <f t="shared" si="2"/>
        <v>0</v>
      </c>
      <c r="L17" s="54">
        <f t="shared" si="2"/>
        <v>0</v>
      </c>
      <c r="M17" s="181">
        <f t="shared" si="2"/>
        <v>0</v>
      </c>
      <c r="O17" s="178">
        <f t="shared" si="1"/>
        <v>0</v>
      </c>
    </row>
    <row r="18" spans="1:15" ht="15.75" x14ac:dyDescent="0.25">
      <c r="A18" s="26">
        <v>2</v>
      </c>
      <c r="B18" s="27"/>
      <c r="C18" s="27" t="s">
        <v>48</v>
      </c>
      <c r="D18" s="28">
        <f>+D19</f>
        <v>36435455.549999997</v>
      </c>
      <c r="E18" s="54">
        <f>+E19</f>
        <v>0</v>
      </c>
      <c r="F18" s="182">
        <f t="shared" si="0"/>
        <v>36435455.549999997</v>
      </c>
      <c r="G18" s="180"/>
      <c r="H18" s="28"/>
      <c r="I18" s="28"/>
      <c r="J18" s="54">
        <f>+J19</f>
        <v>610836</v>
      </c>
      <c r="K18" s="54"/>
      <c r="L18" s="54"/>
      <c r="M18" s="181">
        <f>+M19</f>
        <v>610836</v>
      </c>
      <c r="O18" s="178">
        <f t="shared" si="1"/>
        <v>1.6764878901040666E-2</v>
      </c>
    </row>
    <row r="19" spans="1:15" ht="15.75" x14ac:dyDescent="0.25">
      <c r="A19" s="26">
        <v>20</v>
      </c>
      <c r="B19" s="27"/>
      <c r="C19" s="27" t="s">
        <v>48</v>
      </c>
      <c r="D19" s="28">
        <f>+D20</f>
        <v>36435455.549999997</v>
      </c>
      <c r="E19" s="54">
        <f>+E20</f>
        <v>0</v>
      </c>
      <c r="F19" s="182">
        <f t="shared" si="0"/>
        <v>36435455.549999997</v>
      </c>
      <c r="G19" s="180"/>
      <c r="H19" s="28"/>
      <c r="I19" s="28"/>
      <c r="J19" s="54">
        <f>+J20</f>
        <v>610836</v>
      </c>
      <c r="K19" s="54"/>
      <c r="L19" s="54"/>
      <c r="M19" s="181">
        <f>+M20</f>
        <v>610836</v>
      </c>
      <c r="O19" s="178">
        <f t="shared" si="1"/>
        <v>1.6764878901040666E-2</v>
      </c>
    </row>
    <row r="20" spans="1:15" ht="15.75" x14ac:dyDescent="0.25">
      <c r="A20" s="26">
        <v>204</v>
      </c>
      <c r="B20" s="27"/>
      <c r="C20" s="27" t="s">
        <v>49</v>
      </c>
      <c r="D20" s="28">
        <f>+D23+D25+D27+D37+D40+D21</f>
        <v>36435455.549999997</v>
      </c>
      <c r="E20" s="28">
        <f>+E23+E25+E27+E37+E40+E21</f>
        <v>0</v>
      </c>
      <c r="F20" s="182">
        <f t="shared" si="0"/>
        <v>36435455.549999997</v>
      </c>
      <c r="G20" s="180"/>
      <c r="H20" s="28"/>
      <c r="I20" s="28"/>
      <c r="J20" s="54">
        <f>+J23+J25+J27+J37+J40+J21</f>
        <v>610836</v>
      </c>
      <c r="K20" s="28">
        <f>+K23+K25+K27+K37+K40</f>
        <v>0</v>
      </c>
      <c r="L20" s="28">
        <f>+L23+L25+L27+L37+L40</f>
        <v>0</v>
      </c>
      <c r="M20" s="181">
        <f>+M23+M25+M27+M37+M40+M21</f>
        <v>610836</v>
      </c>
      <c r="O20" s="178">
        <f t="shared" si="1"/>
        <v>1.6764878901040666E-2</v>
      </c>
    </row>
    <row r="21" spans="1:15" ht="15.75" x14ac:dyDescent="0.25">
      <c r="A21" s="26">
        <v>2045</v>
      </c>
      <c r="B21" s="27"/>
      <c r="C21" s="27" t="s">
        <v>52</v>
      </c>
      <c r="D21" s="28">
        <f>+D22</f>
        <v>5</v>
      </c>
      <c r="E21" s="54">
        <f>+E22</f>
        <v>0</v>
      </c>
      <c r="F21" s="182">
        <f t="shared" si="0"/>
        <v>5</v>
      </c>
      <c r="G21" s="180"/>
      <c r="H21" s="28"/>
      <c r="I21" s="28"/>
      <c r="J21" s="54">
        <f>+J22</f>
        <v>0</v>
      </c>
      <c r="K21" s="54"/>
      <c r="L21" s="54"/>
      <c r="M21" s="181">
        <f>+M22</f>
        <v>0</v>
      </c>
      <c r="O21" s="178"/>
    </row>
    <row r="22" spans="1:15" ht="31.5" x14ac:dyDescent="0.25">
      <c r="A22" s="26">
        <v>20456</v>
      </c>
      <c r="B22" s="27">
        <v>20</v>
      </c>
      <c r="C22" s="30" t="s">
        <v>148</v>
      </c>
      <c r="D22" s="28">
        <v>5</v>
      </c>
      <c r="E22" s="54">
        <v>0</v>
      </c>
      <c r="F22" s="28">
        <f t="shared" si="0"/>
        <v>5</v>
      </c>
      <c r="G22" s="180"/>
      <c r="H22" s="28"/>
      <c r="I22" s="28"/>
      <c r="J22" s="54">
        <f>+J28+J37+J40</f>
        <v>0</v>
      </c>
      <c r="K22" s="54"/>
      <c r="L22" s="54"/>
      <c r="M22" s="181">
        <f>+M28+M37+M40</f>
        <v>0</v>
      </c>
      <c r="O22" s="178"/>
    </row>
    <row r="23" spans="1:15" ht="15.75" x14ac:dyDescent="0.25">
      <c r="A23" s="26">
        <v>2046</v>
      </c>
      <c r="B23" s="27"/>
      <c r="C23" s="27" t="s">
        <v>58</v>
      </c>
      <c r="D23" s="28">
        <f>+D24</f>
        <v>5734721</v>
      </c>
      <c r="E23" s="54">
        <f>+E24</f>
        <v>0</v>
      </c>
      <c r="F23" s="182">
        <f t="shared" si="0"/>
        <v>5734721</v>
      </c>
      <c r="G23" s="180"/>
      <c r="H23" s="28"/>
      <c r="I23" s="28"/>
      <c r="J23" s="54">
        <f>+J24</f>
        <v>0</v>
      </c>
      <c r="K23" s="54"/>
      <c r="L23" s="54"/>
      <c r="M23" s="181">
        <f>+M24</f>
        <v>0</v>
      </c>
      <c r="O23" s="178"/>
    </row>
    <row r="24" spans="1:15" ht="15.75" x14ac:dyDescent="0.25">
      <c r="A24" s="26">
        <v>20462</v>
      </c>
      <c r="B24" s="27">
        <v>20</v>
      </c>
      <c r="C24" s="27" t="s">
        <v>59</v>
      </c>
      <c r="D24" s="28">
        <v>5734721</v>
      </c>
      <c r="E24" s="54">
        <v>0</v>
      </c>
      <c r="F24" s="28">
        <f t="shared" si="0"/>
        <v>5734721</v>
      </c>
      <c r="G24" s="180"/>
      <c r="H24" s="28"/>
      <c r="I24" s="28"/>
      <c r="J24" s="54">
        <f>+J30+J39+J42</f>
        <v>0</v>
      </c>
      <c r="K24" s="54"/>
      <c r="L24" s="54"/>
      <c r="M24" s="181">
        <f>+M30+M39+M42</f>
        <v>0</v>
      </c>
      <c r="O24" s="178"/>
    </row>
    <row r="25" spans="1:15" ht="15.75" x14ac:dyDescent="0.25">
      <c r="A25" s="26">
        <v>2047</v>
      </c>
      <c r="B25" s="27"/>
      <c r="C25" s="27" t="s">
        <v>61</v>
      </c>
      <c r="D25" s="28">
        <f>+D26</f>
        <v>6795</v>
      </c>
      <c r="E25" s="54">
        <f>+E26</f>
        <v>0</v>
      </c>
      <c r="F25" s="182">
        <f t="shared" si="0"/>
        <v>6795</v>
      </c>
      <c r="G25" s="180"/>
      <c r="H25" s="28"/>
      <c r="I25" s="28"/>
      <c r="J25" s="54">
        <f>+J26</f>
        <v>0</v>
      </c>
      <c r="K25" s="54"/>
      <c r="L25" s="54"/>
      <c r="M25" s="181">
        <f>+M26</f>
        <v>0</v>
      </c>
      <c r="O25" s="178"/>
    </row>
    <row r="26" spans="1:15" ht="15.75" x14ac:dyDescent="0.25">
      <c r="A26" s="26">
        <v>20476</v>
      </c>
      <c r="B26" s="27">
        <v>20</v>
      </c>
      <c r="C26" s="27" t="s">
        <v>62</v>
      </c>
      <c r="D26" s="28">
        <v>6795</v>
      </c>
      <c r="E26" s="54">
        <v>0</v>
      </c>
      <c r="F26" s="28">
        <f t="shared" si="0"/>
        <v>6795</v>
      </c>
      <c r="G26" s="180"/>
      <c r="H26" s="28"/>
      <c r="I26" s="28"/>
      <c r="J26" s="54">
        <f>+J32+J41+J44</f>
        <v>0</v>
      </c>
      <c r="K26" s="54"/>
      <c r="L26" s="54"/>
      <c r="M26" s="181">
        <f>+M32+M41+M44</f>
        <v>0</v>
      </c>
      <c r="O26" s="178"/>
    </row>
    <row r="27" spans="1:15" ht="15.75" x14ac:dyDescent="0.25">
      <c r="A27" s="26">
        <v>2048</v>
      </c>
      <c r="B27" s="27"/>
      <c r="C27" s="27" t="s">
        <v>63</v>
      </c>
      <c r="D27" s="28">
        <f>+D28+D29</f>
        <v>4595185</v>
      </c>
      <c r="E27" s="54">
        <f>+E29</f>
        <v>0</v>
      </c>
      <c r="F27" s="182">
        <f t="shared" si="0"/>
        <v>4595185</v>
      </c>
      <c r="G27" s="180"/>
      <c r="H27" s="28"/>
      <c r="I27" s="28"/>
      <c r="J27" s="54">
        <f>+J28+J29</f>
        <v>610836</v>
      </c>
      <c r="K27" s="54">
        <v>0</v>
      </c>
      <c r="L27" s="54">
        <v>0</v>
      </c>
      <c r="M27" s="181">
        <f>+M28+M29</f>
        <v>610836</v>
      </c>
      <c r="O27" s="178">
        <f t="shared" si="1"/>
        <v>0.132929577372837</v>
      </c>
    </row>
    <row r="28" spans="1:15" ht="15.75" x14ac:dyDescent="0.25">
      <c r="A28" s="26">
        <v>20481</v>
      </c>
      <c r="B28" s="27">
        <v>20</v>
      </c>
      <c r="C28" s="27" t="s">
        <v>152</v>
      </c>
      <c r="D28" s="28">
        <v>747770</v>
      </c>
      <c r="E28" s="28">
        <f>+E29</f>
        <v>0</v>
      </c>
      <c r="F28" s="28">
        <f>+D28-E28</f>
        <v>747770</v>
      </c>
      <c r="G28" s="183"/>
      <c r="H28" s="183"/>
      <c r="I28" s="183"/>
      <c r="J28" s="54">
        <v>0</v>
      </c>
      <c r="K28" s="54"/>
      <c r="L28" s="54"/>
      <c r="M28" s="181">
        <v>0</v>
      </c>
      <c r="O28" s="178"/>
    </row>
    <row r="29" spans="1:15" ht="15.75" x14ac:dyDescent="0.25">
      <c r="A29" s="26">
        <v>20486</v>
      </c>
      <c r="B29" s="27">
        <v>20</v>
      </c>
      <c r="C29" s="27" t="s">
        <v>214</v>
      </c>
      <c r="D29" s="28">
        <v>3847415</v>
      </c>
      <c r="E29" s="28">
        <f>+E30</f>
        <v>0</v>
      </c>
      <c r="F29" s="28">
        <f>+D29-E29</f>
        <v>3847415</v>
      </c>
      <c r="G29" s="183"/>
      <c r="H29" s="183"/>
      <c r="I29" s="183"/>
      <c r="J29" s="54">
        <v>610836</v>
      </c>
      <c r="K29" s="54"/>
      <c r="L29" s="54"/>
      <c r="M29" s="181">
        <v>610836</v>
      </c>
      <c r="O29" s="178">
        <f t="shared" si="1"/>
        <v>0.15876530085784871</v>
      </c>
    </row>
    <row r="30" spans="1:15" ht="15.75" hidden="1" x14ac:dyDescent="0.25">
      <c r="A30" s="26">
        <v>2048</v>
      </c>
      <c r="B30" s="27">
        <v>20</v>
      </c>
      <c r="C30" s="27" t="s">
        <v>63</v>
      </c>
      <c r="D30" s="28">
        <v>6795</v>
      </c>
      <c r="E30" s="54">
        <v>0</v>
      </c>
      <c r="F30" s="28">
        <f>+D30-E30</f>
        <v>6795</v>
      </c>
      <c r="G30" s="180"/>
      <c r="H30" s="28"/>
      <c r="I30" s="28"/>
      <c r="J30" s="54">
        <f>+J35+J44+J46</f>
        <v>0</v>
      </c>
      <c r="K30" s="54"/>
      <c r="L30" s="54"/>
      <c r="M30" s="181">
        <f>+M35+M44+M46</f>
        <v>0</v>
      </c>
      <c r="O30" s="178">
        <f t="shared" si="1"/>
        <v>0</v>
      </c>
    </row>
    <row r="31" spans="1:15" ht="15.75" hidden="1" x14ac:dyDescent="0.25">
      <c r="A31" s="26">
        <v>20482</v>
      </c>
      <c r="B31" s="27">
        <v>20</v>
      </c>
      <c r="C31" s="27" t="s">
        <v>153</v>
      </c>
      <c r="D31" s="28">
        <v>0</v>
      </c>
      <c r="E31" s="54">
        <v>0</v>
      </c>
      <c r="F31" s="28">
        <f t="shared" si="0"/>
        <v>0</v>
      </c>
      <c r="G31" s="180"/>
      <c r="H31" s="180"/>
      <c r="I31" s="28"/>
      <c r="J31" s="54">
        <v>0</v>
      </c>
      <c r="K31" s="54">
        <v>0</v>
      </c>
      <c r="L31" s="54">
        <v>0</v>
      </c>
      <c r="M31" s="181">
        <v>0</v>
      </c>
      <c r="O31" s="178" t="e">
        <f t="shared" si="1"/>
        <v>#DIV/0!</v>
      </c>
    </row>
    <row r="32" spans="1:15" ht="15.75" hidden="1" x14ac:dyDescent="0.25">
      <c r="A32" s="26">
        <v>20486</v>
      </c>
      <c r="B32" s="27">
        <v>20</v>
      </c>
      <c r="C32" s="27" t="s">
        <v>214</v>
      </c>
      <c r="D32" s="28">
        <v>0</v>
      </c>
      <c r="E32" s="54">
        <v>0</v>
      </c>
      <c r="F32" s="28">
        <f t="shared" si="0"/>
        <v>0</v>
      </c>
      <c r="G32" s="180"/>
      <c r="H32" s="180"/>
      <c r="I32" s="28"/>
      <c r="J32" s="54">
        <v>0</v>
      </c>
      <c r="K32" s="54">
        <v>0</v>
      </c>
      <c r="L32" s="54">
        <v>0</v>
      </c>
      <c r="M32" s="181">
        <v>0</v>
      </c>
      <c r="O32" s="178" t="e">
        <f t="shared" si="1"/>
        <v>#DIV/0!</v>
      </c>
    </row>
    <row r="33" spans="1:15" ht="15.75" hidden="1" x14ac:dyDescent="0.25">
      <c r="A33" s="26">
        <v>2049</v>
      </c>
      <c r="B33" s="27">
        <v>20</v>
      </c>
      <c r="C33" s="30" t="s">
        <v>65</v>
      </c>
      <c r="D33" s="28">
        <v>0</v>
      </c>
      <c r="E33" s="54">
        <v>0</v>
      </c>
      <c r="F33" s="28">
        <f t="shared" si="0"/>
        <v>0</v>
      </c>
      <c r="G33" s="180"/>
      <c r="H33" s="180"/>
      <c r="I33" s="28"/>
      <c r="J33" s="54">
        <v>0</v>
      </c>
      <c r="K33" s="54">
        <v>0</v>
      </c>
      <c r="L33" s="54">
        <v>0</v>
      </c>
      <c r="M33" s="181">
        <v>0</v>
      </c>
      <c r="O33" s="178" t="e">
        <f t="shared" si="1"/>
        <v>#DIV/0!</v>
      </c>
    </row>
    <row r="34" spans="1:15" ht="15.75" hidden="1" x14ac:dyDescent="0.25">
      <c r="A34" s="26">
        <v>204911</v>
      </c>
      <c r="B34" s="27">
        <v>20</v>
      </c>
      <c r="C34" s="30" t="s">
        <v>156</v>
      </c>
      <c r="D34" s="28">
        <v>0</v>
      </c>
      <c r="E34" s="54">
        <v>0</v>
      </c>
      <c r="F34" s="28">
        <f t="shared" si="0"/>
        <v>0</v>
      </c>
      <c r="G34" s="180"/>
      <c r="H34" s="180"/>
      <c r="I34" s="28"/>
      <c r="J34" s="54">
        <v>0</v>
      </c>
      <c r="K34" s="54">
        <v>0</v>
      </c>
      <c r="L34" s="54">
        <v>0</v>
      </c>
      <c r="M34" s="181">
        <v>0</v>
      </c>
      <c r="O34" s="178" t="e">
        <f t="shared" si="1"/>
        <v>#DIV/0!</v>
      </c>
    </row>
    <row r="35" spans="1:15" ht="15.75" hidden="1" x14ac:dyDescent="0.25">
      <c r="A35" s="26">
        <v>20410</v>
      </c>
      <c r="B35" s="27">
        <v>20</v>
      </c>
      <c r="C35" s="30" t="s">
        <v>158</v>
      </c>
      <c r="D35" s="28">
        <v>0</v>
      </c>
      <c r="E35" s="54">
        <v>0</v>
      </c>
      <c r="F35" s="28">
        <f t="shared" si="0"/>
        <v>0</v>
      </c>
      <c r="G35" s="180"/>
      <c r="H35" s="180"/>
      <c r="I35" s="28"/>
      <c r="J35" s="54">
        <v>0</v>
      </c>
      <c r="K35" s="54">
        <v>0</v>
      </c>
      <c r="L35" s="54">
        <v>0</v>
      </c>
      <c r="M35" s="181">
        <v>0</v>
      </c>
      <c r="O35" s="178" t="e">
        <f t="shared" si="1"/>
        <v>#DIV/0!</v>
      </c>
    </row>
    <row r="36" spans="1:15" ht="15.75" hidden="1" x14ac:dyDescent="0.25">
      <c r="A36" s="26">
        <v>204102</v>
      </c>
      <c r="B36" s="27">
        <v>20</v>
      </c>
      <c r="C36" s="30" t="s">
        <v>159</v>
      </c>
      <c r="D36" s="28">
        <v>0</v>
      </c>
      <c r="E36" s="54">
        <v>0</v>
      </c>
      <c r="F36" s="28">
        <f t="shared" si="0"/>
        <v>0</v>
      </c>
      <c r="G36" s="180"/>
      <c r="H36" s="180"/>
      <c r="I36" s="28"/>
      <c r="J36" s="54">
        <v>0</v>
      </c>
      <c r="K36" s="54">
        <v>0</v>
      </c>
      <c r="L36" s="54">
        <v>0</v>
      </c>
      <c r="M36" s="181">
        <v>0</v>
      </c>
      <c r="O36" s="178" t="e">
        <f t="shared" si="1"/>
        <v>#DIV/0!</v>
      </c>
    </row>
    <row r="37" spans="1:15" ht="15.75" x14ac:dyDescent="0.25">
      <c r="A37" s="26">
        <v>20411</v>
      </c>
      <c r="B37" s="27"/>
      <c r="C37" s="30" t="s">
        <v>160</v>
      </c>
      <c r="D37" s="180">
        <f>+D39</f>
        <v>4553485</v>
      </c>
      <c r="E37" s="54">
        <f>+E39</f>
        <v>0</v>
      </c>
      <c r="F37" s="28">
        <f>+D37-E37</f>
        <v>4553485</v>
      </c>
      <c r="G37" s="180"/>
      <c r="H37" s="180"/>
      <c r="I37" s="28"/>
      <c r="J37" s="54">
        <f>+J39</f>
        <v>0</v>
      </c>
      <c r="K37" s="54">
        <v>0</v>
      </c>
      <c r="L37" s="54">
        <v>0</v>
      </c>
      <c r="M37" s="181">
        <f>+M39</f>
        <v>0</v>
      </c>
      <c r="O37" s="178">
        <f t="shared" si="1"/>
        <v>0</v>
      </c>
    </row>
    <row r="38" spans="1:15" ht="15.75" hidden="1" x14ac:dyDescent="0.25">
      <c r="A38" s="26">
        <v>204111</v>
      </c>
      <c r="B38" s="27">
        <v>20</v>
      </c>
      <c r="C38" s="30" t="s">
        <v>161</v>
      </c>
      <c r="D38" s="180">
        <v>0</v>
      </c>
      <c r="E38" s="54">
        <v>0</v>
      </c>
      <c r="F38" s="28">
        <f t="shared" si="0"/>
        <v>0</v>
      </c>
      <c r="G38" s="180"/>
      <c r="H38" s="180"/>
      <c r="I38" s="28"/>
      <c r="J38" s="54">
        <v>0</v>
      </c>
      <c r="K38" s="54">
        <v>0</v>
      </c>
      <c r="L38" s="54">
        <v>0</v>
      </c>
      <c r="M38" s="181">
        <v>0</v>
      </c>
      <c r="O38" s="178" t="e">
        <f t="shared" si="1"/>
        <v>#DIV/0!</v>
      </c>
    </row>
    <row r="39" spans="1:15" ht="15.75" x14ac:dyDescent="0.25">
      <c r="A39" s="26">
        <v>204111</v>
      </c>
      <c r="B39" s="27">
        <v>20</v>
      </c>
      <c r="C39" s="30" t="s">
        <v>161</v>
      </c>
      <c r="D39" s="180">
        <v>4553485</v>
      </c>
      <c r="E39" s="54">
        <v>0</v>
      </c>
      <c r="F39" s="28">
        <f t="shared" si="0"/>
        <v>4553485</v>
      </c>
      <c r="G39" s="180"/>
      <c r="H39" s="180"/>
      <c r="I39" s="28"/>
      <c r="J39" s="54">
        <v>0</v>
      </c>
      <c r="K39" s="54"/>
      <c r="L39" s="54"/>
      <c r="M39" s="181">
        <v>0</v>
      </c>
      <c r="O39" s="178">
        <f t="shared" si="1"/>
        <v>0</v>
      </c>
    </row>
    <row r="40" spans="1:15" ht="15.75" x14ac:dyDescent="0.25">
      <c r="A40" s="26">
        <v>20441</v>
      </c>
      <c r="B40" s="27"/>
      <c r="C40" s="30" t="s">
        <v>70</v>
      </c>
      <c r="D40" s="180">
        <f>+D41</f>
        <v>21545264.550000001</v>
      </c>
      <c r="E40" s="54">
        <f>+E41</f>
        <v>0</v>
      </c>
      <c r="F40" s="28">
        <f>+D40-E40</f>
        <v>21545264.550000001</v>
      </c>
      <c r="G40" s="180"/>
      <c r="H40" s="180"/>
      <c r="I40" s="28"/>
      <c r="J40" s="54">
        <f>+J41</f>
        <v>0</v>
      </c>
      <c r="K40" s="54">
        <v>0</v>
      </c>
      <c r="L40" s="54">
        <v>0</v>
      </c>
      <c r="M40" s="181">
        <f>+M41</f>
        <v>0</v>
      </c>
      <c r="O40" s="178">
        <f t="shared" si="1"/>
        <v>0</v>
      </c>
    </row>
    <row r="41" spans="1:15" ht="15.75" x14ac:dyDescent="0.25">
      <c r="A41" s="26">
        <v>2044113</v>
      </c>
      <c r="B41" s="27">
        <v>20</v>
      </c>
      <c r="C41" s="30" t="s">
        <v>70</v>
      </c>
      <c r="D41" s="180">
        <v>21545264.550000001</v>
      </c>
      <c r="E41" s="54">
        <v>0</v>
      </c>
      <c r="F41" s="28">
        <f t="shared" si="0"/>
        <v>21545264.550000001</v>
      </c>
      <c r="G41" s="180"/>
      <c r="H41" s="180"/>
      <c r="I41" s="28"/>
      <c r="J41" s="54">
        <v>0</v>
      </c>
      <c r="K41" s="54"/>
      <c r="L41" s="54"/>
      <c r="M41" s="181">
        <v>0</v>
      </c>
      <c r="O41" s="178">
        <f t="shared" si="1"/>
        <v>0</v>
      </c>
    </row>
    <row r="42" spans="1:15" ht="15.75" hidden="1" x14ac:dyDescent="0.25">
      <c r="A42" s="26">
        <v>204215</v>
      </c>
      <c r="B42" s="27">
        <v>20</v>
      </c>
      <c r="C42" s="30" t="s">
        <v>165</v>
      </c>
      <c r="D42" s="180">
        <v>0</v>
      </c>
      <c r="E42" s="54">
        <v>0</v>
      </c>
      <c r="F42" s="28">
        <f t="shared" si="0"/>
        <v>0</v>
      </c>
      <c r="G42" s="180"/>
      <c r="H42" s="180"/>
      <c r="I42" s="28"/>
      <c r="J42" s="54">
        <v>0</v>
      </c>
      <c r="K42" s="54">
        <v>0</v>
      </c>
      <c r="L42" s="54">
        <v>0</v>
      </c>
      <c r="M42" s="181">
        <v>0</v>
      </c>
      <c r="O42" s="178" t="e">
        <f t="shared" si="1"/>
        <v>#DIV/0!</v>
      </c>
    </row>
    <row r="43" spans="1:15" ht="15.75" x14ac:dyDescent="0.25">
      <c r="A43" s="26">
        <v>3</v>
      </c>
      <c r="B43" s="27"/>
      <c r="C43" s="30" t="s">
        <v>71</v>
      </c>
      <c r="D43" s="180">
        <f>+D44</f>
        <v>349858420</v>
      </c>
      <c r="E43" s="54">
        <f>+E44</f>
        <v>0</v>
      </c>
      <c r="F43" s="180">
        <f t="shared" si="0"/>
        <v>349858420</v>
      </c>
      <c r="G43" s="180"/>
      <c r="H43" s="180"/>
      <c r="I43" s="28"/>
      <c r="J43" s="54">
        <f>+J44</f>
        <v>0</v>
      </c>
      <c r="K43" s="54">
        <v>0</v>
      </c>
      <c r="L43" s="54">
        <v>0</v>
      </c>
      <c r="M43" s="181">
        <f>+M44</f>
        <v>0</v>
      </c>
      <c r="O43" s="178">
        <f t="shared" si="1"/>
        <v>0</v>
      </c>
    </row>
    <row r="44" spans="1:15" ht="15.75" x14ac:dyDescent="0.25">
      <c r="A44" s="26">
        <v>36</v>
      </c>
      <c r="B44" s="27"/>
      <c r="C44" s="30" t="s">
        <v>72</v>
      </c>
      <c r="D44" s="180">
        <f>+D45</f>
        <v>349858420</v>
      </c>
      <c r="E44" s="54">
        <f>+E45</f>
        <v>0</v>
      </c>
      <c r="F44" s="28">
        <f t="shared" si="0"/>
        <v>349858420</v>
      </c>
      <c r="G44" s="180"/>
      <c r="H44" s="180"/>
      <c r="I44" s="28"/>
      <c r="J44" s="54">
        <f>+J45</f>
        <v>0</v>
      </c>
      <c r="K44" s="54">
        <v>0</v>
      </c>
      <c r="L44" s="54">
        <v>0</v>
      </c>
      <c r="M44" s="181">
        <f>+M45</f>
        <v>0</v>
      </c>
      <c r="O44" s="178">
        <f t="shared" si="1"/>
        <v>0</v>
      </c>
    </row>
    <row r="45" spans="1:15" ht="15.75" x14ac:dyDescent="0.25">
      <c r="A45" s="26">
        <v>361</v>
      </c>
      <c r="B45" s="27"/>
      <c r="C45" s="30" t="s">
        <v>73</v>
      </c>
      <c r="D45" s="180">
        <f>+D46+D47</f>
        <v>349858420</v>
      </c>
      <c r="E45" s="54">
        <f>+E46+E47</f>
        <v>0</v>
      </c>
      <c r="F45" s="28">
        <f t="shared" si="0"/>
        <v>349858420</v>
      </c>
      <c r="G45" s="180"/>
      <c r="H45" s="180"/>
      <c r="I45" s="28"/>
      <c r="J45" s="54">
        <f>+J46+J47</f>
        <v>0</v>
      </c>
      <c r="K45" s="54">
        <v>0</v>
      </c>
      <c r="L45" s="54">
        <v>0</v>
      </c>
      <c r="M45" s="181">
        <f>+M46+M47</f>
        <v>0</v>
      </c>
      <c r="O45" s="178">
        <f t="shared" si="1"/>
        <v>0</v>
      </c>
    </row>
    <row r="46" spans="1:15" ht="15.75" x14ac:dyDescent="0.25">
      <c r="A46" s="26">
        <v>36112</v>
      </c>
      <c r="B46" s="27">
        <v>10</v>
      </c>
      <c r="C46" s="30" t="s">
        <v>170</v>
      </c>
      <c r="D46" s="180">
        <v>1294836</v>
      </c>
      <c r="E46" s="54">
        <v>0</v>
      </c>
      <c r="F46" s="28">
        <f t="shared" si="0"/>
        <v>1294836</v>
      </c>
      <c r="G46" s="180"/>
      <c r="H46" s="180"/>
      <c r="I46" s="28"/>
      <c r="J46" s="54">
        <v>0</v>
      </c>
      <c r="K46" s="54"/>
      <c r="L46" s="54"/>
      <c r="M46" s="181">
        <v>0</v>
      </c>
      <c r="O46" s="178">
        <f t="shared" si="1"/>
        <v>0</v>
      </c>
    </row>
    <row r="47" spans="1:15" ht="33.75" customHeight="1" thickBot="1" x14ac:dyDescent="0.3">
      <c r="A47" s="26">
        <v>36112</v>
      </c>
      <c r="B47" s="27">
        <v>20</v>
      </c>
      <c r="C47" s="30" t="s">
        <v>170</v>
      </c>
      <c r="D47" s="180">
        <v>348563584</v>
      </c>
      <c r="E47" s="54">
        <v>0</v>
      </c>
      <c r="F47" s="28">
        <f t="shared" si="0"/>
        <v>348563584</v>
      </c>
      <c r="G47" s="180"/>
      <c r="H47" s="180"/>
      <c r="I47" s="28"/>
      <c r="J47" s="54">
        <v>0</v>
      </c>
      <c r="K47" s="54"/>
      <c r="L47" s="54"/>
      <c r="M47" s="181">
        <v>0</v>
      </c>
      <c r="O47" s="178"/>
    </row>
    <row r="48" spans="1:15" ht="16.5" thickBot="1" x14ac:dyDescent="0.3">
      <c r="A48" s="184" t="s">
        <v>75</v>
      </c>
      <c r="B48" s="108"/>
      <c r="C48" s="148" t="s">
        <v>76</v>
      </c>
      <c r="D48" s="185">
        <f>+D49+D68+D71+D76</f>
        <v>11880326999.389999</v>
      </c>
      <c r="E48" s="186">
        <f>+E49+E68+E71+E76</f>
        <v>0</v>
      </c>
      <c r="F48" s="185">
        <f>+D48-E48</f>
        <v>11880326999.389999</v>
      </c>
      <c r="G48" s="185"/>
      <c r="H48" s="185"/>
      <c r="I48" s="109"/>
      <c r="J48" s="186">
        <f>+J49+J68+J71+J76</f>
        <v>0</v>
      </c>
      <c r="K48" s="186">
        <f>+K49+K68+K71+K76</f>
        <v>0</v>
      </c>
      <c r="L48" s="186">
        <f>+L49+L68+L71+L76</f>
        <v>0</v>
      </c>
      <c r="M48" s="187">
        <f>+M49+M68+M71+M76</f>
        <v>0</v>
      </c>
      <c r="O48" s="178">
        <f t="shared" ref="O48:O54" si="3">+M48/F48</f>
        <v>0</v>
      </c>
    </row>
    <row r="49" spans="1:15" ht="34.5" customHeight="1" x14ac:dyDescent="0.25">
      <c r="A49" s="21">
        <v>113</v>
      </c>
      <c r="B49" s="22"/>
      <c r="C49" s="78" t="s">
        <v>77</v>
      </c>
      <c r="D49" s="188">
        <f>+D53+D55</f>
        <v>747261599</v>
      </c>
      <c r="E49" s="24">
        <f>+E53+E55</f>
        <v>0</v>
      </c>
      <c r="F49" s="23">
        <f>+D49-E49</f>
        <v>747261599</v>
      </c>
      <c r="G49" s="188"/>
      <c r="H49" s="188"/>
      <c r="I49" s="23"/>
      <c r="J49" s="24">
        <f>+J53+J55</f>
        <v>0</v>
      </c>
      <c r="K49" s="24">
        <v>0</v>
      </c>
      <c r="L49" s="24">
        <v>0</v>
      </c>
      <c r="M49" s="189">
        <f>+M53+M55</f>
        <v>0</v>
      </c>
      <c r="O49" s="178">
        <f t="shared" si="3"/>
        <v>0</v>
      </c>
    </row>
    <row r="50" spans="1:15" ht="15" hidden="1" customHeight="1" x14ac:dyDescent="0.25">
      <c r="A50" s="26">
        <v>113601</v>
      </c>
      <c r="B50" s="27">
        <v>11</v>
      </c>
      <c r="C50" s="30" t="s">
        <v>85</v>
      </c>
      <c r="D50" s="180">
        <v>0</v>
      </c>
      <c r="E50" s="54">
        <v>0</v>
      </c>
      <c r="F50" s="28">
        <f>+D50-E50</f>
        <v>0</v>
      </c>
      <c r="G50" s="180"/>
      <c r="H50" s="180"/>
      <c r="I50" s="28"/>
      <c r="J50" s="54">
        <v>0</v>
      </c>
      <c r="K50" s="54">
        <v>0</v>
      </c>
      <c r="L50" s="54">
        <v>0</v>
      </c>
      <c r="M50" s="181">
        <v>0</v>
      </c>
      <c r="O50" s="178" t="e">
        <f t="shared" si="3"/>
        <v>#DIV/0!</v>
      </c>
    </row>
    <row r="51" spans="1:15" ht="15" hidden="1" customHeight="1" x14ac:dyDescent="0.25">
      <c r="A51" s="26">
        <v>113601</v>
      </c>
      <c r="B51" s="27">
        <v>21</v>
      </c>
      <c r="C51" s="30" t="s">
        <v>85</v>
      </c>
      <c r="D51" s="180">
        <v>0</v>
      </c>
      <c r="E51" s="54"/>
      <c r="F51" s="28"/>
      <c r="G51" s="180"/>
      <c r="H51" s="180"/>
      <c r="I51" s="28"/>
      <c r="J51" s="54">
        <v>0</v>
      </c>
      <c r="K51" s="54"/>
      <c r="L51" s="54"/>
      <c r="M51" s="181">
        <v>0</v>
      </c>
      <c r="O51" s="178" t="e">
        <f t="shared" si="3"/>
        <v>#DIV/0!</v>
      </c>
    </row>
    <row r="52" spans="1:15" ht="35.25" hidden="1" customHeight="1" x14ac:dyDescent="0.25">
      <c r="A52" s="26">
        <v>1136016</v>
      </c>
      <c r="B52" s="27">
        <v>10</v>
      </c>
      <c r="C52" s="30" t="s">
        <v>215</v>
      </c>
      <c r="D52" s="180">
        <v>0</v>
      </c>
      <c r="E52" s="54">
        <v>0</v>
      </c>
      <c r="F52" s="28">
        <f>+D52-E52</f>
        <v>0</v>
      </c>
      <c r="G52" s="180"/>
      <c r="H52" s="180"/>
      <c r="I52" s="28"/>
      <c r="J52" s="54">
        <v>0</v>
      </c>
      <c r="K52" s="54">
        <v>0</v>
      </c>
      <c r="L52" s="54">
        <v>0</v>
      </c>
      <c r="M52" s="181">
        <v>0</v>
      </c>
      <c r="O52" s="178" t="e">
        <f t="shared" si="3"/>
        <v>#DIV/0!</v>
      </c>
    </row>
    <row r="53" spans="1:15" ht="15" customHeight="1" x14ac:dyDescent="0.25">
      <c r="A53" s="26">
        <v>113605</v>
      </c>
      <c r="B53" s="27"/>
      <c r="C53" s="30" t="s">
        <v>216</v>
      </c>
      <c r="D53" s="180">
        <f>+D54</f>
        <v>722611599</v>
      </c>
      <c r="E53" s="54">
        <f>+E54</f>
        <v>0</v>
      </c>
      <c r="F53" s="28">
        <f>+D53-E53</f>
        <v>722611599</v>
      </c>
      <c r="G53" s="180"/>
      <c r="H53" s="180"/>
      <c r="I53" s="28"/>
      <c r="J53" s="54">
        <f>+J54</f>
        <v>0</v>
      </c>
      <c r="K53" s="54">
        <v>0</v>
      </c>
      <c r="L53" s="54">
        <v>0</v>
      </c>
      <c r="M53" s="181">
        <f>+M54</f>
        <v>0</v>
      </c>
      <c r="O53" s="178">
        <f t="shared" si="3"/>
        <v>0</v>
      </c>
    </row>
    <row r="54" spans="1:15" ht="45" customHeight="1" x14ac:dyDescent="0.25">
      <c r="A54" s="26">
        <v>1136057</v>
      </c>
      <c r="B54" s="27">
        <v>20</v>
      </c>
      <c r="C54" s="30" t="s">
        <v>89</v>
      </c>
      <c r="D54" s="180">
        <v>722611599</v>
      </c>
      <c r="E54" s="54">
        <v>0</v>
      </c>
      <c r="F54" s="28">
        <f>+D54-E54</f>
        <v>722611599</v>
      </c>
      <c r="G54" s="180"/>
      <c r="H54" s="180"/>
      <c r="I54" s="28"/>
      <c r="J54" s="54">
        <v>0</v>
      </c>
      <c r="K54" s="54">
        <v>0</v>
      </c>
      <c r="L54" s="54">
        <v>0</v>
      </c>
      <c r="M54" s="181">
        <v>0</v>
      </c>
      <c r="O54" s="178">
        <f t="shared" si="3"/>
        <v>0</v>
      </c>
    </row>
    <row r="55" spans="1:15" ht="33" customHeight="1" x14ac:dyDescent="0.25">
      <c r="A55" s="26">
        <v>113607</v>
      </c>
      <c r="B55" s="27"/>
      <c r="C55" s="30" t="s">
        <v>90</v>
      </c>
      <c r="D55" s="180">
        <f>+D56</f>
        <v>24650000</v>
      </c>
      <c r="E55" s="54">
        <f>+E56</f>
        <v>0</v>
      </c>
      <c r="F55" s="28">
        <f>+D55-E55</f>
        <v>24650000</v>
      </c>
      <c r="G55" s="180"/>
      <c r="H55" s="180"/>
      <c r="I55" s="28"/>
      <c r="J55" s="54">
        <f>+J56</f>
        <v>0</v>
      </c>
      <c r="K55" s="54">
        <v>0</v>
      </c>
      <c r="L55" s="54">
        <v>0</v>
      </c>
      <c r="M55" s="181">
        <f>+M56</f>
        <v>0</v>
      </c>
      <c r="O55" s="178"/>
    </row>
    <row r="56" spans="1:15" ht="45" customHeight="1" thickBot="1" x14ac:dyDescent="0.3">
      <c r="A56" s="32">
        <v>1136071</v>
      </c>
      <c r="B56" s="33">
        <v>20</v>
      </c>
      <c r="C56" s="73" t="s">
        <v>91</v>
      </c>
      <c r="D56" s="34">
        <v>24650000</v>
      </c>
      <c r="E56" s="35">
        <v>0</v>
      </c>
      <c r="F56" s="36">
        <f>+D56-E56</f>
        <v>24650000</v>
      </c>
      <c r="G56" s="34"/>
      <c r="H56" s="34"/>
      <c r="I56" s="36"/>
      <c r="J56" s="35">
        <v>0</v>
      </c>
      <c r="K56" s="35">
        <v>0</v>
      </c>
      <c r="L56" s="35">
        <v>0</v>
      </c>
      <c r="M56" s="190">
        <v>0</v>
      </c>
      <c r="O56" s="178"/>
    </row>
    <row r="57" spans="1:15" ht="22.5" customHeight="1" x14ac:dyDescent="0.25">
      <c r="A57" s="38"/>
      <c r="B57" s="39"/>
      <c r="C57" s="75"/>
      <c r="D57" s="40"/>
      <c r="E57" s="191"/>
      <c r="F57" s="42"/>
      <c r="G57" s="40"/>
      <c r="H57" s="40"/>
      <c r="I57" s="42"/>
      <c r="J57" s="42"/>
      <c r="K57" s="42"/>
      <c r="L57" s="42"/>
      <c r="M57" s="42"/>
      <c r="O57" s="178"/>
    </row>
    <row r="58" spans="1:15" ht="12.75" customHeight="1" thickBot="1" x14ac:dyDescent="0.3">
      <c r="A58" s="58"/>
      <c r="C58" s="57"/>
      <c r="D58" s="192"/>
      <c r="E58" s="4"/>
      <c r="F58" s="59"/>
      <c r="G58" s="192"/>
      <c r="H58" s="192"/>
      <c r="I58" s="59"/>
      <c r="J58" s="59"/>
      <c r="K58" s="59"/>
      <c r="L58" s="59"/>
      <c r="M58" s="59"/>
      <c r="O58" s="178"/>
    </row>
    <row r="59" spans="1:15" x14ac:dyDescent="0.25">
      <c r="A59" s="416" t="s">
        <v>1</v>
      </c>
      <c r="B59" s="417"/>
      <c r="C59" s="417"/>
      <c r="D59" s="417"/>
      <c r="E59" s="417"/>
      <c r="F59" s="417"/>
      <c r="G59" s="417"/>
      <c r="H59" s="417"/>
      <c r="I59" s="417"/>
      <c r="J59" s="417"/>
      <c r="K59" s="417"/>
      <c r="L59" s="417"/>
      <c r="M59" s="418"/>
    </row>
    <row r="60" spans="1:15" x14ac:dyDescent="0.25">
      <c r="A60" s="419" t="s">
        <v>203</v>
      </c>
      <c r="B60" s="420"/>
      <c r="C60" s="420"/>
      <c r="D60" s="420"/>
      <c r="E60" s="420"/>
      <c r="F60" s="420"/>
      <c r="G60" s="420"/>
      <c r="H60" s="420"/>
      <c r="I60" s="420"/>
      <c r="J60" s="420"/>
      <c r="K60" s="420"/>
      <c r="L60" s="420"/>
      <c r="M60" s="421"/>
    </row>
    <row r="61" spans="1:15" ht="3" customHeight="1" x14ac:dyDescent="0.25">
      <c r="A61" s="2"/>
      <c r="M61" s="5"/>
    </row>
    <row r="62" spans="1:15" ht="13.5" customHeight="1" x14ac:dyDescent="0.25">
      <c r="A62" s="6" t="s">
        <v>0</v>
      </c>
      <c r="D62" s="193"/>
      <c r="M62" s="5"/>
    </row>
    <row r="63" spans="1:15" ht="2.25" customHeight="1" x14ac:dyDescent="0.25">
      <c r="A63" s="2"/>
      <c r="M63" s="7"/>
    </row>
    <row r="64" spans="1:15" ht="18.75" customHeight="1" x14ac:dyDescent="0.25">
      <c r="A64" s="2" t="s">
        <v>3</v>
      </c>
      <c r="C64" s="1" t="s">
        <v>4</v>
      </c>
      <c r="F64" s="3" t="str">
        <f>F8</f>
        <v>MES:</v>
      </c>
      <c r="J64" s="3" t="str">
        <f>J8:M8</f>
        <v>ENERO</v>
      </c>
      <c r="K64" s="1"/>
      <c r="M64" s="5" t="str">
        <f>M8</f>
        <v>VIGENCIA: 2017</v>
      </c>
    </row>
    <row r="65" spans="1:16" ht="4.5" customHeight="1" thickBot="1" x14ac:dyDescent="0.3">
      <c r="A65" s="103"/>
      <c r="B65" s="62"/>
      <c r="C65" s="62"/>
      <c r="D65" s="62"/>
      <c r="E65" s="169"/>
      <c r="F65" s="63"/>
      <c r="G65" s="63"/>
      <c r="H65" s="63"/>
      <c r="I65" s="63"/>
      <c r="J65" s="63"/>
      <c r="K65" s="63"/>
      <c r="L65" s="63"/>
      <c r="M65" s="65"/>
    </row>
    <row r="66" spans="1:16" ht="14.25" customHeight="1" thickBot="1" x14ac:dyDescent="0.3">
      <c r="A66" s="428"/>
      <c r="B66" s="429"/>
      <c r="C66" s="429"/>
      <c r="D66" s="429"/>
      <c r="E66" s="429"/>
      <c r="F66" s="429"/>
      <c r="G66" s="429"/>
      <c r="H66" s="429"/>
      <c r="I66" s="429"/>
      <c r="J66" s="429"/>
      <c r="K66" s="429"/>
      <c r="L66" s="429"/>
      <c r="M66" s="430"/>
    </row>
    <row r="67" spans="1:16" ht="54" customHeight="1" thickBot="1" x14ac:dyDescent="0.3">
      <c r="A67" s="170" t="s">
        <v>205</v>
      </c>
      <c r="B67" s="171"/>
      <c r="C67" s="171" t="s">
        <v>206</v>
      </c>
      <c r="D67" s="172" t="s">
        <v>207</v>
      </c>
      <c r="E67" s="173" t="s">
        <v>208</v>
      </c>
      <c r="F67" s="172" t="s">
        <v>209</v>
      </c>
      <c r="G67" s="172"/>
      <c r="H67" s="172"/>
      <c r="I67" s="172"/>
      <c r="J67" s="172" t="s">
        <v>210</v>
      </c>
      <c r="K67" s="172" t="s">
        <v>211</v>
      </c>
      <c r="L67" s="172" t="s">
        <v>212</v>
      </c>
      <c r="M67" s="174" t="s">
        <v>213</v>
      </c>
    </row>
    <row r="68" spans="1:16" s="57" customFormat="1" ht="33" customHeight="1" x14ac:dyDescent="0.25">
      <c r="A68" s="77">
        <v>223</v>
      </c>
      <c r="B68" s="78"/>
      <c r="C68" s="78" t="s">
        <v>92</v>
      </c>
      <c r="D68" s="194">
        <f>+D69</f>
        <v>62818700.390000001</v>
      </c>
      <c r="E68" s="24">
        <f>+E69</f>
        <v>0</v>
      </c>
      <c r="F68" s="23">
        <f t="shared" ref="F68:F75" si="4">+D68-E68</f>
        <v>62818700.390000001</v>
      </c>
      <c r="G68" s="194"/>
      <c r="H68" s="194"/>
      <c r="I68" s="195"/>
      <c r="J68" s="23">
        <f>+J69</f>
        <v>0</v>
      </c>
      <c r="K68" s="23"/>
      <c r="L68" s="23"/>
      <c r="M68" s="25">
        <f>+M69</f>
        <v>0</v>
      </c>
      <c r="O68" s="178">
        <f t="shared" ref="O68:O75" si="5">+M68/F68</f>
        <v>0</v>
      </c>
    </row>
    <row r="69" spans="1:16" s="57" customFormat="1" ht="23.25" customHeight="1" x14ac:dyDescent="0.25">
      <c r="A69" s="55">
        <v>223600</v>
      </c>
      <c r="B69" s="30"/>
      <c r="C69" s="30" t="s">
        <v>78</v>
      </c>
      <c r="D69" s="196">
        <f>+D70</f>
        <v>62818700.390000001</v>
      </c>
      <c r="E69" s="54">
        <f>+E70</f>
        <v>0</v>
      </c>
      <c r="F69" s="28">
        <f t="shared" si="4"/>
        <v>62818700.390000001</v>
      </c>
      <c r="G69" s="196"/>
      <c r="H69" s="196"/>
      <c r="I69" s="56"/>
      <c r="J69" s="28">
        <f>+J70</f>
        <v>0</v>
      </c>
      <c r="K69" s="28"/>
      <c r="L69" s="28"/>
      <c r="M69" s="29">
        <f>+M70</f>
        <v>0</v>
      </c>
      <c r="O69" s="178">
        <f t="shared" si="5"/>
        <v>0</v>
      </c>
    </row>
    <row r="70" spans="1:16" s="57" customFormat="1" ht="62.25" customHeight="1" x14ac:dyDescent="0.25">
      <c r="A70" s="55">
        <v>2236001</v>
      </c>
      <c r="B70" s="30">
        <v>20</v>
      </c>
      <c r="C70" s="30" t="s">
        <v>93</v>
      </c>
      <c r="D70" s="196">
        <v>62818700.390000001</v>
      </c>
      <c r="E70" s="54">
        <v>0</v>
      </c>
      <c r="F70" s="28">
        <f t="shared" si="4"/>
        <v>62818700.390000001</v>
      </c>
      <c r="G70" s="196"/>
      <c r="H70" s="196"/>
      <c r="I70" s="56"/>
      <c r="J70" s="28">
        <v>0</v>
      </c>
      <c r="K70" s="28"/>
      <c r="L70" s="28"/>
      <c r="M70" s="29">
        <v>0</v>
      </c>
      <c r="O70" s="178">
        <f t="shared" si="5"/>
        <v>0</v>
      </c>
    </row>
    <row r="71" spans="1:16" s="57" customFormat="1" ht="57.75" customHeight="1" x14ac:dyDescent="0.25">
      <c r="A71" s="55">
        <v>520</v>
      </c>
      <c r="B71" s="30"/>
      <c r="C71" s="30" t="s">
        <v>94</v>
      </c>
      <c r="D71" s="196">
        <f>+D72</f>
        <v>7376363628</v>
      </c>
      <c r="E71" s="28">
        <f>+E72</f>
        <v>0</v>
      </c>
      <c r="F71" s="196">
        <f t="shared" si="4"/>
        <v>7376363628</v>
      </c>
      <c r="G71" s="196"/>
      <c r="H71" s="196"/>
      <c r="I71" s="56"/>
      <c r="J71" s="28">
        <f>+J72</f>
        <v>0</v>
      </c>
      <c r="K71" s="28">
        <f>+K72</f>
        <v>0</v>
      </c>
      <c r="L71" s="28">
        <f>+L72</f>
        <v>0</v>
      </c>
      <c r="M71" s="29">
        <f>+M72</f>
        <v>0</v>
      </c>
      <c r="O71" s="178">
        <f t="shared" si="5"/>
        <v>0</v>
      </c>
      <c r="P71" s="197">
        <f>+M71-10384330698</f>
        <v>-10384330698</v>
      </c>
    </row>
    <row r="72" spans="1:16" s="57" customFormat="1" ht="15.75" customHeight="1" x14ac:dyDescent="0.25">
      <c r="A72" s="55">
        <v>520600</v>
      </c>
      <c r="B72" s="30"/>
      <c r="C72" s="30" t="s">
        <v>78</v>
      </c>
      <c r="D72" s="196">
        <f>SUM(D73:D75)</f>
        <v>7376363628</v>
      </c>
      <c r="E72" s="80">
        <f>SUM(E73:E75)</f>
        <v>0</v>
      </c>
      <c r="F72" s="196">
        <f t="shared" si="4"/>
        <v>7376363628</v>
      </c>
      <c r="G72" s="196"/>
      <c r="H72" s="196"/>
      <c r="I72" s="56"/>
      <c r="J72" s="28">
        <f>SUM(J73:J75)</f>
        <v>0</v>
      </c>
      <c r="K72" s="28">
        <v>0</v>
      </c>
      <c r="L72" s="28">
        <v>0</v>
      </c>
      <c r="M72" s="29">
        <f>SUM(M73:M75)</f>
        <v>0</v>
      </c>
      <c r="O72" s="178">
        <f t="shared" si="5"/>
        <v>0</v>
      </c>
    </row>
    <row r="73" spans="1:16" s="57" customFormat="1" ht="32.25" customHeight="1" x14ac:dyDescent="0.25">
      <c r="A73" s="55">
        <v>5206002</v>
      </c>
      <c r="B73" s="30">
        <v>20</v>
      </c>
      <c r="C73" s="30" t="s">
        <v>95</v>
      </c>
      <c r="D73" s="196">
        <v>6785227530</v>
      </c>
      <c r="E73" s="54">
        <v>0</v>
      </c>
      <c r="F73" s="28">
        <f t="shared" si="4"/>
        <v>6785227530</v>
      </c>
      <c r="G73" s="196"/>
      <c r="H73" s="196"/>
      <c r="I73" s="56"/>
      <c r="J73" s="182">
        <v>0</v>
      </c>
      <c r="K73" s="182"/>
      <c r="L73" s="182"/>
      <c r="M73" s="198">
        <v>0</v>
      </c>
      <c r="O73" s="178">
        <f t="shared" si="5"/>
        <v>0</v>
      </c>
    </row>
    <row r="74" spans="1:16" s="57" customFormat="1" ht="45" customHeight="1" x14ac:dyDescent="0.25">
      <c r="A74" s="55">
        <v>5206003</v>
      </c>
      <c r="B74" s="30">
        <v>20</v>
      </c>
      <c r="C74" s="30" t="s">
        <v>189</v>
      </c>
      <c r="D74" s="196">
        <v>7609855</v>
      </c>
      <c r="E74" s="54">
        <v>0</v>
      </c>
      <c r="F74" s="28">
        <f t="shared" si="4"/>
        <v>7609855</v>
      </c>
      <c r="G74" s="196"/>
      <c r="H74" s="196"/>
      <c r="I74" s="56"/>
      <c r="J74" s="182">
        <v>0</v>
      </c>
      <c r="K74" s="182"/>
      <c r="L74" s="182"/>
      <c r="M74" s="198">
        <v>0</v>
      </c>
      <c r="O74" s="178">
        <f t="shared" si="5"/>
        <v>0</v>
      </c>
    </row>
    <row r="75" spans="1:16" s="57" customFormat="1" ht="35.25" customHeight="1" x14ac:dyDescent="0.25">
      <c r="A75" s="55">
        <v>5206007</v>
      </c>
      <c r="B75" s="30">
        <v>20</v>
      </c>
      <c r="C75" s="30" t="s">
        <v>217</v>
      </c>
      <c r="D75" s="196">
        <v>583526243</v>
      </c>
      <c r="E75" s="54">
        <v>0</v>
      </c>
      <c r="F75" s="28">
        <f t="shared" si="4"/>
        <v>583526243</v>
      </c>
      <c r="G75" s="196"/>
      <c r="H75" s="196"/>
      <c r="I75" s="56"/>
      <c r="J75" s="28">
        <v>0</v>
      </c>
      <c r="K75" s="28"/>
      <c r="L75" s="28"/>
      <c r="M75" s="29">
        <v>0</v>
      </c>
      <c r="O75" s="178">
        <f t="shared" si="5"/>
        <v>0</v>
      </c>
    </row>
    <row r="76" spans="1:16" s="57" customFormat="1" ht="45.75" customHeight="1" x14ac:dyDescent="0.25">
      <c r="A76" s="77">
        <v>530</v>
      </c>
      <c r="B76" s="78"/>
      <c r="C76" s="78" t="s">
        <v>97</v>
      </c>
      <c r="D76" s="194">
        <f>+D77</f>
        <v>3693883072</v>
      </c>
      <c r="E76" s="199">
        <f>+E77</f>
        <v>0</v>
      </c>
      <c r="F76" s="23">
        <f>+D76-E76</f>
        <v>3693883072</v>
      </c>
      <c r="G76" s="194"/>
      <c r="H76" s="194"/>
      <c r="I76" s="195"/>
      <c r="J76" s="199">
        <f>+J77</f>
        <v>0</v>
      </c>
      <c r="K76" s="199">
        <v>0</v>
      </c>
      <c r="L76" s="199">
        <v>0</v>
      </c>
      <c r="M76" s="200">
        <f>+M77</f>
        <v>0</v>
      </c>
      <c r="O76" s="178">
        <f>+M76/F76</f>
        <v>0</v>
      </c>
    </row>
    <row r="77" spans="1:16" s="57" customFormat="1" ht="45.75" customHeight="1" x14ac:dyDescent="0.25">
      <c r="A77" s="55">
        <v>530600</v>
      </c>
      <c r="B77" s="30"/>
      <c r="C77" s="30" t="s">
        <v>78</v>
      </c>
      <c r="D77" s="196">
        <f>+D78</f>
        <v>3693883072</v>
      </c>
      <c r="E77" s="80">
        <f>+E78</f>
        <v>0</v>
      </c>
      <c r="F77" s="28">
        <f>+D77-E77</f>
        <v>3693883072</v>
      </c>
      <c r="G77" s="196"/>
      <c r="H77" s="196"/>
      <c r="I77" s="56"/>
      <c r="J77" s="199">
        <f>+J78</f>
        <v>0</v>
      </c>
      <c r="K77" s="199">
        <v>0</v>
      </c>
      <c r="L77" s="199">
        <v>0</v>
      </c>
      <c r="M77" s="200">
        <f>+M78</f>
        <v>0</v>
      </c>
      <c r="O77" s="178">
        <f>+M77/F77</f>
        <v>0</v>
      </c>
    </row>
    <row r="78" spans="1:16" s="57" customFormat="1" ht="48.75" customHeight="1" thickBot="1" x14ac:dyDescent="0.3">
      <c r="A78" s="82">
        <v>5306003</v>
      </c>
      <c r="B78" s="83">
        <v>20</v>
      </c>
      <c r="C78" s="83" t="s">
        <v>218</v>
      </c>
      <c r="D78" s="201">
        <v>3693883072</v>
      </c>
      <c r="E78" s="202">
        <v>0</v>
      </c>
      <c r="F78" s="146">
        <f>+D78-E78</f>
        <v>3693883072</v>
      </c>
      <c r="G78" s="201"/>
      <c r="H78" s="201"/>
      <c r="I78" s="84"/>
      <c r="J78" s="146">
        <v>0</v>
      </c>
      <c r="K78" s="146"/>
      <c r="L78" s="146"/>
      <c r="M78" s="147">
        <v>0</v>
      </c>
      <c r="O78" s="178">
        <f>+M78/F78</f>
        <v>0</v>
      </c>
    </row>
    <row r="79" spans="1:16" ht="16.5" thickBot="1" x14ac:dyDescent="0.3">
      <c r="A79" s="422" t="s">
        <v>219</v>
      </c>
      <c r="B79" s="423"/>
      <c r="C79" s="423"/>
      <c r="D79" s="184">
        <f>+D12+D48</f>
        <v>12697545821.939999</v>
      </c>
      <c r="E79" s="80">
        <f>+E12+E48</f>
        <v>0</v>
      </c>
      <c r="F79" s="184">
        <f>+D79-E79</f>
        <v>12697545821.939999</v>
      </c>
      <c r="G79" s="185"/>
      <c r="H79" s="185"/>
      <c r="I79" s="203" t="e">
        <f>+I20+I25+I43+I49+I71+#REF!</f>
        <v>#REF!</v>
      </c>
      <c r="J79" s="184">
        <f>+J12+J48</f>
        <v>610836</v>
      </c>
      <c r="K79" s="184">
        <f>+K12+K48</f>
        <v>0</v>
      </c>
      <c r="L79" s="184">
        <f>+L12+L48</f>
        <v>0</v>
      </c>
      <c r="M79" s="204">
        <f>+M12+M48</f>
        <v>610836</v>
      </c>
      <c r="O79" s="178">
        <f>+M79/F79</f>
        <v>4.8106619071580027E-5</v>
      </c>
    </row>
    <row r="80" spans="1:16" x14ac:dyDescent="0.25">
      <c r="A80" s="153"/>
      <c r="B80" s="113"/>
      <c r="C80" s="113"/>
      <c r="D80" s="115"/>
      <c r="E80" s="205"/>
      <c r="F80" s="115"/>
      <c r="G80" s="116"/>
      <c r="H80" s="115"/>
      <c r="I80" s="115" t="s">
        <v>220</v>
      </c>
      <c r="J80" s="115"/>
      <c r="K80" s="115" t="s">
        <v>221</v>
      </c>
      <c r="L80" s="115"/>
      <c r="M80" s="116"/>
    </row>
    <row r="81" spans="1:14" x14ac:dyDescent="0.25">
      <c r="A81" s="2"/>
      <c r="D81" s="3"/>
      <c r="E81" s="4"/>
      <c r="G81" s="5"/>
      <c r="M81" s="5"/>
    </row>
    <row r="82" spans="1:14" x14ac:dyDescent="0.25">
      <c r="A82" s="2"/>
      <c r="D82" s="3"/>
      <c r="E82" s="4"/>
      <c r="G82" s="5"/>
      <c r="H82" s="149"/>
      <c r="I82" s="151"/>
      <c r="J82" s="151"/>
      <c r="K82" s="151"/>
      <c r="L82" s="151"/>
      <c r="M82" s="157"/>
      <c r="N82" s="149"/>
    </row>
    <row r="83" spans="1:14" x14ac:dyDescent="0.25">
      <c r="A83" s="91" t="s">
        <v>100</v>
      </c>
      <c r="B83" s="92"/>
      <c r="C83" s="92"/>
      <c r="D83" s="92"/>
      <c r="E83" s="93"/>
      <c r="F83" s="93" t="s">
        <v>101</v>
      </c>
      <c r="G83" s="93"/>
      <c r="H83" s="94"/>
      <c r="I83" s="149"/>
      <c r="J83" s="151"/>
      <c r="K83" s="161"/>
      <c r="L83" s="151"/>
      <c r="M83" s="157"/>
      <c r="N83" s="149"/>
    </row>
    <row r="84" spans="1:14" x14ac:dyDescent="0.25">
      <c r="A84" s="95" t="s">
        <v>102</v>
      </c>
      <c r="B84" s="92"/>
      <c r="C84" s="92"/>
      <c r="D84" s="92"/>
      <c r="E84" s="96"/>
      <c r="F84" s="96" t="s">
        <v>103</v>
      </c>
      <c r="G84" s="96"/>
      <c r="H84" s="97"/>
      <c r="I84" s="149"/>
      <c r="J84" s="151"/>
      <c r="K84" s="102"/>
      <c r="L84" s="151"/>
      <c r="M84" s="157"/>
      <c r="N84" s="149"/>
    </row>
    <row r="85" spans="1:14" x14ac:dyDescent="0.25">
      <c r="A85" s="95" t="s">
        <v>104</v>
      </c>
      <c r="B85" s="92"/>
      <c r="C85" s="92"/>
      <c r="D85" s="92"/>
      <c r="E85" s="99"/>
      <c r="F85" s="99" t="s">
        <v>105</v>
      </c>
      <c r="G85" s="93"/>
      <c r="H85" s="94"/>
      <c r="I85" s="149"/>
      <c r="J85" s="151"/>
      <c r="K85" s="161"/>
      <c r="L85" s="151"/>
      <c r="M85" s="157"/>
      <c r="N85" s="149"/>
    </row>
    <row r="86" spans="1:14" x14ac:dyDescent="0.25">
      <c r="A86" s="95"/>
      <c r="B86" s="92"/>
      <c r="C86" s="92"/>
      <c r="D86" s="92"/>
      <c r="E86" s="96"/>
      <c r="F86" s="96"/>
      <c r="G86" s="96"/>
      <c r="H86" s="97"/>
      <c r="I86" s="151"/>
      <c r="J86" s="151"/>
      <c r="K86" s="151"/>
      <c r="L86" s="151"/>
      <c r="M86" s="157"/>
      <c r="N86" s="149"/>
    </row>
    <row r="87" spans="1:14" x14ac:dyDescent="0.25">
      <c r="A87" s="91"/>
      <c r="B87" s="92"/>
      <c r="C87" s="92"/>
      <c r="D87" s="99"/>
      <c r="E87" s="100"/>
      <c r="F87" s="99"/>
      <c r="G87" s="94"/>
      <c r="H87" s="151"/>
      <c r="I87" s="151"/>
      <c r="J87" s="151"/>
      <c r="K87" s="151"/>
      <c r="L87" s="151"/>
      <c r="M87" s="157"/>
      <c r="N87" s="149"/>
    </row>
    <row r="88" spans="1:14" x14ac:dyDescent="0.25">
      <c r="A88" s="95"/>
      <c r="B88" s="96"/>
      <c r="C88" s="96" t="s">
        <v>193</v>
      </c>
      <c r="D88" s="96" t="s">
        <v>107</v>
      </c>
      <c r="E88" s="96"/>
      <c r="F88" s="99"/>
      <c r="G88" s="99"/>
      <c r="H88" s="99"/>
      <c r="I88" s="206"/>
      <c r="J88" s="207" t="s">
        <v>101</v>
      </c>
      <c r="K88" s="161"/>
      <c r="L88" s="161"/>
      <c r="M88" s="208"/>
      <c r="N88" s="149"/>
    </row>
    <row r="89" spans="1:14" x14ac:dyDescent="0.25">
      <c r="A89" s="91"/>
      <c r="B89" s="96" t="s">
        <v>222</v>
      </c>
      <c r="C89" s="96"/>
      <c r="D89" s="96" t="s">
        <v>109</v>
      </c>
      <c r="E89" s="96"/>
      <c r="F89" s="96"/>
      <c r="G89" s="96"/>
      <c r="H89" s="96"/>
      <c r="I89" s="97"/>
      <c r="J89" s="207" t="s">
        <v>223</v>
      </c>
      <c r="K89" s="161"/>
      <c r="L89" s="102"/>
      <c r="M89" s="208"/>
      <c r="N89" s="149"/>
    </row>
    <row r="90" spans="1:14" x14ac:dyDescent="0.25">
      <c r="A90" s="95"/>
      <c r="B90" s="96" t="s">
        <v>224</v>
      </c>
      <c r="C90" s="96"/>
      <c r="D90" s="96" t="s">
        <v>112</v>
      </c>
      <c r="E90" s="96"/>
      <c r="F90" s="99"/>
      <c r="G90" s="99"/>
      <c r="H90" s="99"/>
      <c r="I90" s="206"/>
      <c r="J90" s="207" t="s">
        <v>202</v>
      </c>
      <c r="K90" s="161"/>
      <c r="L90" s="161"/>
      <c r="M90" s="208"/>
      <c r="N90" s="149"/>
    </row>
    <row r="91" spans="1:14" x14ac:dyDescent="0.25">
      <c r="A91" s="95"/>
      <c r="B91" s="92"/>
      <c r="C91" s="96"/>
      <c r="D91" s="96"/>
      <c r="E91" s="96"/>
      <c r="F91" s="96"/>
      <c r="G91" s="96"/>
      <c r="H91" s="96"/>
      <c r="I91" s="97"/>
      <c r="J91" s="161"/>
      <c r="K91" s="161"/>
      <c r="L91" s="161"/>
      <c r="M91" s="208"/>
      <c r="N91" s="149"/>
    </row>
    <row r="92" spans="1:14" ht="6.75" customHeight="1" thickBot="1" x14ac:dyDescent="0.3">
      <c r="A92" s="103"/>
      <c r="B92" s="62"/>
      <c r="C92" s="164"/>
      <c r="D92" s="164"/>
      <c r="E92" s="209"/>
      <c r="F92" s="165"/>
      <c r="G92" s="165"/>
      <c r="H92" s="165"/>
      <c r="I92" s="165"/>
      <c r="J92" s="165"/>
      <c r="K92" s="165"/>
      <c r="L92" s="165"/>
      <c r="M92" s="210"/>
      <c r="N92" s="149"/>
    </row>
  </sheetData>
  <mergeCells count="7">
    <mergeCell ref="A79:C79"/>
    <mergeCell ref="A3:M3"/>
    <mergeCell ref="A4:M4"/>
    <mergeCell ref="A10:M10"/>
    <mergeCell ref="A59:M59"/>
    <mergeCell ref="A60:M60"/>
    <mergeCell ref="A66:M6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landscape" r:id="rId1"/>
  <rowBreaks count="1" manualBreakCount="1">
    <brk id="56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P92"/>
  <sheetViews>
    <sheetView zoomScaleNormal="100" workbookViewId="0">
      <selection activeCell="E15" sqref="E15"/>
    </sheetView>
  </sheetViews>
  <sheetFormatPr baseColWidth="10" defaultRowHeight="15" x14ac:dyDescent="0.25"/>
  <cols>
    <col min="1" max="1" width="13.5703125" style="1" customWidth="1"/>
    <col min="2" max="2" width="6.7109375" style="1" customWidth="1"/>
    <col min="3" max="3" width="49.85546875" style="1" customWidth="1"/>
    <col min="4" max="4" width="20.7109375" style="1" customWidth="1"/>
    <col min="5" max="5" width="18.5703125" style="167" customWidth="1"/>
    <col min="6" max="6" width="21.28515625" style="3" customWidth="1"/>
    <col min="7" max="7" width="17.85546875" style="3" hidden="1" customWidth="1"/>
    <col min="8" max="8" width="21" style="3" hidden="1" customWidth="1"/>
    <col min="9" max="9" width="1.140625" style="3" hidden="1" customWidth="1"/>
    <col min="10" max="10" width="20" style="3" customWidth="1"/>
    <col min="11" max="12" width="17.42578125" style="3" hidden="1" customWidth="1"/>
    <col min="13" max="13" width="23.5703125" style="3" customWidth="1"/>
    <col min="14" max="14" width="2.7109375" style="1" customWidth="1"/>
    <col min="15" max="15" width="19.5703125" style="1" hidden="1" customWidth="1"/>
    <col min="16" max="16" width="15.42578125" style="1" hidden="1" customWidth="1"/>
    <col min="17" max="34" width="0" style="1" hidden="1" customWidth="1"/>
    <col min="35" max="256" width="11.42578125" style="1"/>
    <col min="257" max="257" width="13.5703125" style="1" customWidth="1"/>
    <col min="258" max="258" width="6.7109375" style="1" customWidth="1"/>
    <col min="259" max="259" width="49.85546875" style="1" customWidth="1"/>
    <col min="260" max="260" width="20.7109375" style="1" customWidth="1"/>
    <col min="261" max="261" width="18.5703125" style="1" customWidth="1"/>
    <col min="262" max="262" width="21.28515625" style="1" customWidth="1"/>
    <col min="263" max="265" width="0" style="1" hidden="1" customWidth="1"/>
    <col min="266" max="266" width="20" style="1" customWidth="1"/>
    <col min="267" max="268" width="0" style="1" hidden="1" customWidth="1"/>
    <col min="269" max="269" width="23.5703125" style="1" customWidth="1"/>
    <col min="270" max="270" width="2.7109375" style="1" customWidth="1"/>
    <col min="271" max="290" width="0" style="1" hidden="1" customWidth="1"/>
    <col min="291" max="512" width="11.42578125" style="1"/>
    <col min="513" max="513" width="13.5703125" style="1" customWidth="1"/>
    <col min="514" max="514" width="6.7109375" style="1" customWidth="1"/>
    <col min="515" max="515" width="49.85546875" style="1" customWidth="1"/>
    <col min="516" max="516" width="20.7109375" style="1" customWidth="1"/>
    <col min="517" max="517" width="18.5703125" style="1" customWidth="1"/>
    <col min="518" max="518" width="21.28515625" style="1" customWidth="1"/>
    <col min="519" max="521" width="0" style="1" hidden="1" customWidth="1"/>
    <col min="522" max="522" width="20" style="1" customWidth="1"/>
    <col min="523" max="524" width="0" style="1" hidden="1" customWidth="1"/>
    <col min="525" max="525" width="23.5703125" style="1" customWidth="1"/>
    <col min="526" max="526" width="2.7109375" style="1" customWidth="1"/>
    <col min="527" max="546" width="0" style="1" hidden="1" customWidth="1"/>
    <col min="547" max="768" width="11.42578125" style="1"/>
    <col min="769" max="769" width="13.5703125" style="1" customWidth="1"/>
    <col min="770" max="770" width="6.7109375" style="1" customWidth="1"/>
    <col min="771" max="771" width="49.85546875" style="1" customWidth="1"/>
    <col min="772" max="772" width="20.7109375" style="1" customWidth="1"/>
    <col min="773" max="773" width="18.5703125" style="1" customWidth="1"/>
    <col min="774" max="774" width="21.28515625" style="1" customWidth="1"/>
    <col min="775" max="777" width="0" style="1" hidden="1" customWidth="1"/>
    <col min="778" max="778" width="20" style="1" customWidth="1"/>
    <col min="779" max="780" width="0" style="1" hidden="1" customWidth="1"/>
    <col min="781" max="781" width="23.5703125" style="1" customWidth="1"/>
    <col min="782" max="782" width="2.7109375" style="1" customWidth="1"/>
    <col min="783" max="802" width="0" style="1" hidden="1" customWidth="1"/>
    <col min="803" max="1024" width="11.42578125" style="1"/>
    <col min="1025" max="1025" width="13.5703125" style="1" customWidth="1"/>
    <col min="1026" max="1026" width="6.7109375" style="1" customWidth="1"/>
    <col min="1027" max="1027" width="49.85546875" style="1" customWidth="1"/>
    <col min="1028" max="1028" width="20.7109375" style="1" customWidth="1"/>
    <col min="1029" max="1029" width="18.5703125" style="1" customWidth="1"/>
    <col min="1030" max="1030" width="21.28515625" style="1" customWidth="1"/>
    <col min="1031" max="1033" width="0" style="1" hidden="1" customWidth="1"/>
    <col min="1034" max="1034" width="20" style="1" customWidth="1"/>
    <col min="1035" max="1036" width="0" style="1" hidden="1" customWidth="1"/>
    <col min="1037" max="1037" width="23.5703125" style="1" customWidth="1"/>
    <col min="1038" max="1038" width="2.7109375" style="1" customWidth="1"/>
    <col min="1039" max="1058" width="0" style="1" hidden="1" customWidth="1"/>
    <col min="1059" max="1280" width="11.42578125" style="1"/>
    <col min="1281" max="1281" width="13.5703125" style="1" customWidth="1"/>
    <col min="1282" max="1282" width="6.7109375" style="1" customWidth="1"/>
    <col min="1283" max="1283" width="49.85546875" style="1" customWidth="1"/>
    <col min="1284" max="1284" width="20.7109375" style="1" customWidth="1"/>
    <col min="1285" max="1285" width="18.5703125" style="1" customWidth="1"/>
    <col min="1286" max="1286" width="21.28515625" style="1" customWidth="1"/>
    <col min="1287" max="1289" width="0" style="1" hidden="1" customWidth="1"/>
    <col min="1290" max="1290" width="20" style="1" customWidth="1"/>
    <col min="1291" max="1292" width="0" style="1" hidden="1" customWidth="1"/>
    <col min="1293" max="1293" width="23.5703125" style="1" customWidth="1"/>
    <col min="1294" max="1294" width="2.7109375" style="1" customWidth="1"/>
    <col min="1295" max="1314" width="0" style="1" hidden="1" customWidth="1"/>
    <col min="1315" max="1536" width="11.42578125" style="1"/>
    <col min="1537" max="1537" width="13.5703125" style="1" customWidth="1"/>
    <col min="1538" max="1538" width="6.7109375" style="1" customWidth="1"/>
    <col min="1539" max="1539" width="49.85546875" style="1" customWidth="1"/>
    <col min="1540" max="1540" width="20.7109375" style="1" customWidth="1"/>
    <col min="1541" max="1541" width="18.5703125" style="1" customWidth="1"/>
    <col min="1542" max="1542" width="21.28515625" style="1" customWidth="1"/>
    <col min="1543" max="1545" width="0" style="1" hidden="1" customWidth="1"/>
    <col min="1546" max="1546" width="20" style="1" customWidth="1"/>
    <col min="1547" max="1548" width="0" style="1" hidden="1" customWidth="1"/>
    <col min="1549" max="1549" width="23.5703125" style="1" customWidth="1"/>
    <col min="1550" max="1550" width="2.7109375" style="1" customWidth="1"/>
    <col min="1551" max="1570" width="0" style="1" hidden="1" customWidth="1"/>
    <col min="1571" max="1792" width="11.42578125" style="1"/>
    <col min="1793" max="1793" width="13.5703125" style="1" customWidth="1"/>
    <col min="1794" max="1794" width="6.7109375" style="1" customWidth="1"/>
    <col min="1795" max="1795" width="49.85546875" style="1" customWidth="1"/>
    <col min="1796" max="1796" width="20.7109375" style="1" customWidth="1"/>
    <col min="1797" max="1797" width="18.5703125" style="1" customWidth="1"/>
    <col min="1798" max="1798" width="21.28515625" style="1" customWidth="1"/>
    <col min="1799" max="1801" width="0" style="1" hidden="1" customWidth="1"/>
    <col min="1802" max="1802" width="20" style="1" customWidth="1"/>
    <col min="1803" max="1804" width="0" style="1" hidden="1" customWidth="1"/>
    <col min="1805" max="1805" width="23.5703125" style="1" customWidth="1"/>
    <col min="1806" max="1806" width="2.7109375" style="1" customWidth="1"/>
    <col min="1807" max="1826" width="0" style="1" hidden="1" customWidth="1"/>
    <col min="1827" max="2048" width="11.42578125" style="1"/>
    <col min="2049" max="2049" width="13.5703125" style="1" customWidth="1"/>
    <col min="2050" max="2050" width="6.7109375" style="1" customWidth="1"/>
    <col min="2051" max="2051" width="49.85546875" style="1" customWidth="1"/>
    <col min="2052" max="2052" width="20.7109375" style="1" customWidth="1"/>
    <col min="2053" max="2053" width="18.5703125" style="1" customWidth="1"/>
    <col min="2054" max="2054" width="21.28515625" style="1" customWidth="1"/>
    <col min="2055" max="2057" width="0" style="1" hidden="1" customWidth="1"/>
    <col min="2058" max="2058" width="20" style="1" customWidth="1"/>
    <col min="2059" max="2060" width="0" style="1" hidden="1" customWidth="1"/>
    <col min="2061" max="2061" width="23.5703125" style="1" customWidth="1"/>
    <col min="2062" max="2062" width="2.7109375" style="1" customWidth="1"/>
    <col min="2063" max="2082" width="0" style="1" hidden="1" customWidth="1"/>
    <col min="2083" max="2304" width="11.42578125" style="1"/>
    <col min="2305" max="2305" width="13.5703125" style="1" customWidth="1"/>
    <col min="2306" max="2306" width="6.7109375" style="1" customWidth="1"/>
    <col min="2307" max="2307" width="49.85546875" style="1" customWidth="1"/>
    <col min="2308" max="2308" width="20.7109375" style="1" customWidth="1"/>
    <col min="2309" max="2309" width="18.5703125" style="1" customWidth="1"/>
    <col min="2310" max="2310" width="21.28515625" style="1" customWidth="1"/>
    <col min="2311" max="2313" width="0" style="1" hidden="1" customWidth="1"/>
    <col min="2314" max="2314" width="20" style="1" customWidth="1"/>
    <col min="2315" max="2316" width="0" style="1" hidden="1" customWidth="1"/>
    <col min="2317" max="2317" width="23.5703125" style="1" customWidth="1"/>
    <col min="2318" max="2318" width="2.7109375" style="1" customWidth="1"/>
    <col min="2319" max="2338" width="0" style="1" hidden="1" customWidth="1"/>
    <col min="2339" max="2560" width="11.42578125" style="1"/>
    <col min="2561" max="2561" width="13.5703125" style="1" customWidth="1"/>
    <col min="2562" max="2562" width="6.7109375" style="1" customWidth="1"/>
    <col min="2563" max="2563" width="49.85546875" style="1" customWidth="1"/>
    <col min="2564" max="2564" width="20.7109375" style="1" customWidth="1"/>
    <col min="2565" max="2565" width="18.5703125" style="1" customWidth="1"/>
    <col min="2566" max="2566" width="21.28515625" style="1" customWidth="1"/>
    <col min="2567" max="2569" width="0" style="1" hidden="1" customWidth="1"/>
    <col min="2570" max="2570" width="20" style="1" customWidth="1"/>
    <col min="2571" max="2572" width="0" style="1" hidden="1" customWidth="1"/>
    <col min="2573" max="2573" width="23.5703125" style="1" customWidth="1"/>
    <col min="2574" max="2574" width="2.7109375" style="1" customWidth="1"/>
    <col min="2575" max="2594" width="0" style="1" hidden="1" customWidth="1"/>
    <col min="2595" max="2816" width="11.42578125" style="1"/>
    <col min="2817" max="2817" width="13.5703125" style="1" customWidth="1"/>
    <col min="2818" max="2818" width="6.7109375" style="1" customWidth="1"/>
    <col min="2819" max="2819" width="49.85546875" style="1" customWidth="1"/>
    <col min="2820" max="2820" width="20.7109375" style="1" customWidth="1"/>
    <col min="2821" max="2821" width="18.5703125" style="1" customWidth="1"/>
    <col min="2822" max="2822" width="21.28515625" style="1" customWidth="1"/>
    <col min="2823" max="2825" width="0" style="1" hidden="1" customWidth="1"/>
    <col min="2826" max="2826" width="20" style="1" customWidth="1"/>
    <col min="2827" max="2828" width="0" style="1" hidden="1" customWidth="1"/>
    <col min="2829" max="2829" width="23.5703125" style="1" customWidth="1"/>
    <col min="2830" max="2830" width="2.7109375" style="1" customWidth="1"/>
    <col min="2831" max="2850" width="0" style="1" hidden="1" customWidth="1"/>
    <col min="2851" max="3072" width="11.42578125" style="1"/>
    <col min="3073" max="3073" width="13.5703125" style="1" customWidth="1"/>
    <col min="3074" max="3074" width="6.7109375" style="1" customWidth="1"/>
    <col min="3075" max="3075" width="49.85546875" style="1" customWidth="1"/>
    <col min="3076" max="3076" width="20.7109375" style="1" customWidth="1"/>
    <col min="3077" max="3077" width="18.5703125" style="1" customWidth="1"/>
    <col min="3078" max="3078" width="21.28515625" style="1" customWidth="1"/>
    <col min="3079" max="3081" width="0" style="1" hidden="1" customWidth="1"/>
    <col min="3082" max="3082" width="20" style="1" customWidth="1"/>
    <col min="3083" max="3084" width="0" style="1" hidden="1" customWidth="1"/>
    <col min="3085" max="3085" width="23.5703125" style="1" customWidth="1"/>
    <col min="3086" max="3086" width="2.7109375" style="1" customWidth="1"/>
    <col min="3087" max="3106" width="0" style="1" hidden="1" customWidth="1"/>
    <col min="3107" max="3328" width="11.42578125" style="1"/>
    <col min="3329" max="3329" width="13.5703125" style="1" customWidth="1"/>
    <col min="3330" max="3330" width="6.7109375" style="1" customWidth="1"/>
    <col min="3331" max="3331" width="49.85546875" style="1" customWidth="1"/>
    <col min="3332" max="3332" width="20.7109375" style="1" customWidth="1"/>
    <col min="3333" max="3333" width="18.5703125" style="1" customWidth="1"/>
    <col min="3334" max="3334" width="21.28515625" style="1" customWidth="1"/>
    <col min="3335" max="3337" width="0" style="1" hidden="1" customWidth="1"/>
    <col min="3338" max="3338" width="20" style="1" customWidth="1"/>
    <col min="3339" max="3340" width="0" style="1" hidden="1" customWidth="1"/>
    <col min="3341" max="3341" width="23.5703125" style="1" customWidth="1"/>
    <col min="3342" max="3342" width="2.7109375" style="1" customWidth="1"/>
    <col min="3343" max="3362" width="0" style="1" hidden="1" customWidth="1"/>
    <col min="3363" max="3584" width="11.42578125" style="1"/>
    <col min="3585" max="3585" width="13.5703125" style="1" customWidth="1"/>
    <col min="3586" max="3586" width="6.7109375" style="1" customWidth="1"/>
    <col min="3587" max="3587" width="49.85546875" style="1" customWidth="1"/>
    <col min="3588" max="3588" width="20.7109375" style="1" customWidth="1"/>
    <col min="3589" max="3589" width="18.5703125" style="1" customWidth="1"/>
    <col min="3590" max="3590" width="21.28515625" style="1" customWidth="1"/>
    <col min="3591" max="3593" width="0" style="1" hidden="1" customWidth="1"/>
    <col min="3594" max="3594" width="20" style="1" customWidth="1"/>
    <col min="3595" max="3596" width="0" style="1" hidden="1" customWidth="1"/>
    <col min="3597" max="3597" width="23.5703125" style="1" customWidth="1"/>
    <col min="3598" max="3598" width="2.7109375" style="1" customWidth="1"/>
    <col min="3599" max="3618" width="0" style="1" hidden="1" customWidth="1"/>
    <col min="3619" max="3840" width="11.42578125" style="1"/>
    <col min="3841" max="3841" width="13.5703125" style="1" customWidth="1"/>
    <col min="3842" max="3842" width="6.7109375" style="1" customWidth="1"/>
    <col min="3843" max="3843" width="49.85546875" style="1" customWidth="1"/>
    <col min="3844" max="3844" width="20.7109375" style="1" customWidth="1"/>
    <col min="3845" max="3845" width="18.5703125" style="1" customWidth="1"/>
    <col min="3846" max="3846" width="21.28515625" style="1" customWidth="1"/>
    <col min="3847" max="3849" width="0" style="1" hidden="1" customWidth="1"/>
    <col min="3850" max="3850" width="20" style="1" customWidth="1"/>
    <col min="3851" max="3852" width="0" style="1" hidden="1" customWidth="1"/>
    <col min="3853" max="3853" width="23.5703125" style="1" customWidth="1"/>
    <col min="3854" max="3854" width="2.7109375" style="1" customWidth="1"/>
    <col min="3855" max="3874" width="0" style="1" hidden="1" customWidth="1"/>
    <col min="3875" max="4096" width="11.42578125" style="1"/>
    <col min="4097" max="4097" width="13.5703125" style="1" customWidth="1"/>
    <col min="4098" max="4098" width="6.7109375" style="1" customWidth="1"/>
    <col min="4099" max="4099" width="49.85546875" style="1" customWidth="1"/>
    <col min="4100" max="4100" width="20.7109375" style="1" customWidth="1"/>
    <col min="4101" max="4101" width="18.5703125" style="1" customWidth="1"/>
    <col min="4102" max="4102" width="21.28515625" style="1" customWidth="1"/>
    <col min="4103" max="4105" width="0" style="1" hidden="1" customWidth="1"/>
    <col min="4106" max="4106" width="20" style="1" customWidth="1"/>
    <col min="4107" max="4108" width="0" style="1" hidden="1" customWidth="1"/>
    <col min="4109" max="4109" width="23.5703125" style="1" customWidth="1"/>
    <col min="4110" max="4110" width="2.7109375" style="1" customWidth="1"/>
    <col min="4111" max="4130" width="0" style="1" hidden="1" customWidth="1"/>
    <col min="4131" max="4352" width="11.42578125" style="1"/>
    <col min="4353" max="4353" width="13.5703125" style="1" customWidth="1"/>
    <col min="4354" max="4354" width="6.7109375" style="1" customWidth="1"/>
    <col min="4355" max="4355" width="49.85546875" style="1" customWidth="1"/>
    <col min="4356" max="4356" width="20.7109375" style="1" customWidth="1"/>
    <col min="4357" max="4357" width="18.5703125" style="1" customWidth="1"/>
    <col min="4358" max="4358" width="21.28515625" style="1" customWidth="1"/>
    <col min="4359" max="4361" width="0" style="1" hidden="1" customWidth="1"/>
    <col min="4362" max="4362" width="20" style="1" customWidth="1"/>
    <col min="4363" max="4364" width="0" style="1" hidden="1" customWidth="1"/>
    <col min="4365" max="4365" width="23.5703125" style="1" customWidth="1"/>
    <col min="4366" max="4366" width="2.7109375" style="1" customWidth="1"/>
    <col min="4367" max="4386" width="0" style="1" hidden="1" customWidth="1"/>
    <col min="4387" max="4608" width="11.42578125" style="1"/>
    <col min="4609" max="4609" width="13.5703125" style="1" customWidth="1"/>
    <col min="4610" max="4610" width="6.7109375" style="1" customWidth="1"/>
    <col min="4611" max="4611" width="49.85546875" style="1" customWidth="1"/>
    <col min="4612" max="4612" width="20.7109375" style="1" customWidth="1"/>
    <col min="4613" max="4613" width="18.5703125" style="1" customWidth="1"/>
    <col min="4614" max="4614" width="21.28515625" style="1" customWidth="1"/>
    <col min="4615" max="4617" width="0" style="1" hidden="1" customWidth="1"/>
    <col min="4618" max="4618" width="20" style="1" customWidth="1"/>
    <col min="4619" max="4620" width="0" style="1" hidden="1" customWidth="1"/>
    <col min="4621" max="4621" width="23.5703125" style="1" customWidth="1"/>
    <col min="4622" max="4622" width="2.7109375" style="1" customWidth="1"/>
    <col min="4623" max="4642" width="0" style="1" hidden="1" customWidth="1"/>
    <col min="4643" max="4864" width="11.42578125" style="1"/>
    <col min="4865" max="4865" width="13.5703125" style="1" customWidth="1"/>
    <col min="4866" max="4866" width="6.7109375" style="1" customWidth="1"/>
    <col min="4867" max="4867" width="49.85546875" style="1" customWidth="1"/>
    <col min="4868" max="4868" width="20.7109375" style="1" customWidth="1"/>
    <col min="4869" max="4869" width="18.5703125" style="1" customWidth="1"/>
    <col min="4870" max="4870" width="21.28515625" style="1" customWidth="1"/>
    <col min="4871" max="4873" width="0" style="1" hidden="1" customWidth="1"/>
    <col min="4874" max="4874" width="20" style="1" customWidth="1"/>
    <col min="4875" max="4876" width="0" style="1" hidden="1" customWidth="1"/>
    <col min="4877" max="4877" width="23.5703125" style="1" customWidth="1"/>
    <col min="4878" max="4878" width="2.7109375" style="1" customWidth="1"/>
    <col min="4879" max="4898" width="0" style="1" hidden="1" customWidth="1"/>
    <col min="4899" max="5120" width="11.42578125" style="1"/>
    <col min="5121" max="5121" width="13.5703125" style="1" customWidth="1"/>
    <col min="5122" max="5122" width="6.7109375" style="1" customWidth="1"/>
    <col min="5123" max="5123" width="49.85546875" style="1" customWidth="1"/>
    <col min="5124" max="5124" width="20.7109375" style="1" customWidth="1"/>
    <col min="5125" max="5125" width="18.5703125" style="1" customWidth="1"/>
    <col min="5126" max="5126" width="21.28515625" style="1" customWidth="1"/>
    <col min="5127" max="5129" width="0" style="1" hidden="1" customWidth="1"/>
    <col min="5130" max="5130" width="20" style="1" customWidth="1"/>
    <col min="5131" max="5132" width="0" style="1" hidden="1" customWidth="1"/>
    <col min="5133" max="5133" width="23.5703125" style="1" customWidth="1"/>
    <col min="5134" max="5134" width="2.7109375" style="1" customWidth="1"/>
    <col min="5135" max="5154" width="0" style="1" hidden="1" customWidth="1"/>
    <col min="5155" max="5376" width="11.42578125" style="1"/>
    <col min="5377" max="5377" width="13.5703125" style="1" customWidth="1"/>
    <col min="5378" max="5378" width="6.7109375" style="1" customWidth="1"/>
    <col min="5379" max="5379" width="49.85546875" style="1" customWidth="1"/>
    <col min="5380" max="5380" width="20.7109375" style="1" customWidth="1"/>
    <col min="5381" max="5381" width="18.5703125" style="1" customWidth="1"/>
    <col min="5382" max="5382" width="21.28515625" style="1" customWidth="1"/>
    <col min="5383" max="5385" width="0" style="1" hidden="1" customWidth="1"/>
    <col min="5386" max="5386" width="20" style="1" customWidth="1"/>
    <col min="5387" max="5388" width="0" style="1" hidden="1" customWidth="1"/>
    <col min="5389" max="5389" width="23.5703125" style="1" customWidth="1"/>
    <col min="5390" max="5390" width="2.7109375" style="1" customWidth="1"/>
    <col min="5391" max="5410" width="0" style="1" hidden="1" customWidth="1"/>
    <col min="5411" max="5632" width="11.42578125" style="1"/>
    <col min="5633" max="5633" width="13.5703125" style="1" customWidth="1"/>
    <col min="5634" max="5634" width="6.7109375" style="1" customWidth="1"/>
    <col min="5635" max="5635" width="49.85546875" style="1" customWidth="1"/>
    <col min="5636" max="5636" width="20.7109375" style="1" customWidth="1"/>
    <col min="5637" max="5637" width="18.5703125" style="1" customWidth="1"/>
    <col min="5638" max="5638" width="21.28515625" style="1" customWidth="1"/>
    <col min="5639" max="5641" width="0" style="1" hidden="1" customWidth="1"/>
    <col min="5642" max="5642" width="20" style="1" customWidth="1"/>
    <col min="5643" max="5644" width="0" style="1" hidden="1" customWidth="1"/>
    <col min="5645" max="5645" width="23.5703125" style="1" customWidth="1"/>
    <col min="5646" max="5646" width="2.7109375" style="1" customWidth="1"/>
    <col min="5647" max="5666" width="0" style="1" hidden="1" customWidth="1"/>
    <col min="5667" max="5888" width="11.42578125" style="1"/>
    <col min="5889" max="5889" width="13.5703125" style="1" customWidth="1"/>
    <col min="5890" max="5890" width="6.7109375" style="1" customWidth="1"/>
    <col min="5891" max="5891" width="49.85546875" style="1" customWidth="1"/>
    <col min="5892" max="5892" width="20.7109375" style="1" customWidth="1"/>
    <col min="5893" max="5893" width="18.5703125" style="1" customWidth="1"/>
    <col min="5894" max="5894" width="21.28515625" style="1" customWidth="1"/>
    <col min="5895" max="5897" width="0" style="1" hidden="1" customWidth="1"/>
    <col min="5898" max="5898" width="20" style="1" customWidth="1"/>
    <col min="5899" max="5900" width="0" style="1" hidden="1" customWidth="1"/>
    <col min="5901" max="5901" width="23.5703125" style="1" customWidth="1"/>
    <col min="5902" max="5902" width="2.7109375" style="1" customWidth="1"/>
    <col min="5903" max="5922" width="0" style="1" hidden="1" customWidth="1"/>
    <col min="5923" max="6144" width="11.42578125" style="1"/>
    <col min="6145" max="6145" width="13.5703125" style="1" customWidth="1"/>
    <col min="6146" max="6146" width="6.7109375" style="1" customWidth="1"/>
    <col min="6147" max="6147" width="49.85546875" style="1" customWidth="1"/>
    <col min="6148" max="6148" width="20.7109375" style="1" customWidth="1"/>
    <col min="6149" max="6149" width="18.5703125" style="1" customWidth="1"/>
    <col min="6150" max="6150" width="21.28515625" style="1" customWidth="1"/>
    <col min="6151" max="6153" width="0" style="1" hidden="1" customWidth="1"/>
    <col min="6154" max="6154" width="20" style="1" customWidth="1"/>
    <col min="6155" max="6156" width="0" style="1" hidden="1" customWidth="1"/>
    <col min="6157" max="6157" width="23.5703125" style="1" customWidth="1"/>
    <col min="6158" max="6158" width="2.7109375" style="1" customWidth="1"/>
    <col min="6159" max="6178" width="0" style="1" hidden="1" customWidth="1"/>
    <col min="6179" max="6400" width="11.42578125" style="1"/>
    <col min="6401" max="6401" width="13.5703125" style="1" customWidth="1"/>
    <col min="6402" max="6402" width="6.7109375" style="1" customWidth="1"/>
    <col min="6403" max="6403" width="49.85546875" style="1" customWidth="1"/>
    <col min="6404" max="6404" width="20.7109375" style="1" customWidth="1"/>
    <col min="6405" max="6405" width="18.5703125" style="1" customWidth="1"/>
    <col min="6406" max="6406" width="21.28515625" style="1" customWidth="1"/>
    <col min="6407" max="6409" width="0" style="1" hidden="1" customWidth="1"/>
    <col min="6410" max="6410" width="20" style="1" customWidth="1"/>
    <col min="6411" max="6412" width="0" style="1" hidden="1" customWidth="1"/>
    <col min="6413" max="6413" width="23.5703125" style="1" customWidth="1"/>
    <col min="6414" max="6414" width="2.7109375" style="1" customWidth="1"/>
    <col min="6415" max="6434" width="0" style="1" hidden="1" customWidth="1"/>
    <col min="6435" max="6656" width="11.42578125" style="1"/>
    <col min="6657" max="6657" width="13.5703125" style="1" customWidth="1"/>
    <col min="6658" max="6658" width="6.7109375" style="1" customWidth="1"/>
    <col min="6659" max="6659" width="49.85546875" style="1" customWidth="1"/>
    <col min="6660" max="6660" width="20.7109375" style="1" customWidth="1"/>
    <col min="6661" max="6661" width="18.5703125" style="1" customWidth="1"/>
    <col min="6662" max="6662" width="21.28515625" style="1" customWidth="1"/>
    <col min="6663" max="6665" width="0" style="1" hidden="1" customWidth="1"/>
    <col min="6666" max="6666" width="20" style="1" customWidth="1"/>
    <col min="6667" max="6668" width="0" style="1" hidden="1" customWidth="1"/>
    <col min="6669" max="6669" width="23.5703125" style="1" customWidth="1"/>
    <col min="6670" max="6670" width="2.7109375" style="1" customWidth="1"/>
    <col min="6671" max="6690" width="0" style="1" hidden="1" customWidth="1"/>
    <col min="6691" max="6912" width="11.42578125" style="1"/>
    <col min="6913" max="6913" width="13.5703125" style="1" customWidth="1"/>
    <col min="6914" max="6914" width="6.7109375" style="1" customWidth="1"/>
    <col min="6915" max="6915" width="49.85546875" style="1" customWidth="1"/>
    <col min="6916" max="6916" width="20.7109375" style="1" customWidth="1"/>
    <col min="6917" max="6917" width="18.5703125" style="1" customWidth="1"/>
    <col min="6918" max="6918" width="21.28515625" style="1" customWidth="1"/>
    <col min="6919" max="6921" width="0" style="1" hidden="1" customWidth="1"/>
    <col min="6922" max="6922" width="20" style="1" customWidth="1"/>
    <col min="6923" max="6924" width="0" style="1" hidden="1" customWidth="1"/>
    <col min="6925" max="6925" width="23.5703125" style="1" customWidth="1"/>
    <col min="6926" max="6926" width="2.7109375" style="1" customWidth="1"/>
    <col min="6927" max="6946" width="0" style="1" hidden="1" customWidth="1"/>
    <col min="6947" max="7168" width="11.42578125" style="1"/>
    <col min="7169" max="7169" width="13.5703125" style="1" customWidth="1"/>
    <col min="7170" max="7170" width="6.7109375" style="1" customWidth="1"/>
    <col min="7171" max="7171" width="49.85546875" style="1" customWidth="1"/>
    <col min="7172" max="7172" width="20.7109375" style="1" customWidth="1"/>
    <col min="7173" max="7173" width="18.5703125" style="1" customWidth="1"/>
    <col min="7174" max="7174" width="21.28515625" style="1" customWidth="1"/>
    <col min="7175" max="7177" width="0" style="1" hidden="1" customWidth="1"/>
    <col min="7178" max="7178" width="20" style="1" customWidth="1"/>
    <col min="7179" max="7180" width="0" style="1" hidden="1" customWidth="1"/>
    <col min="7181" max="7181" width="23.5703125" style="1" customWidth="1"/>
    <col min="7182" max="7182" width="2.7109375" style="1" customWidth="1"/>
    <col min="7183" max="7202" width="0" style="1" hidden="1" customWidth="1"/>
    <col min="7203" max="7424" width="11.42578125" style="1"/>
    <col min="7425" max="7425" width="13.5703125" style="1" customWidth="1"/>
    <col min="7426" max="7426" width="6.7109375" style="1" customWidth="1"/>
    <col min="7427" max="7427" width="49.85546875" style="1" customWidth="1"/>
    <col min="7428" max="7428" width="20.7109375" style="1" customWidth="1"/>
    <col min="7429" max="7429" width="18.5703125" style="1" customWidth="1"/>
    <col min="7430" max="7430" width="21.28515625" style="1" customWidth="1"/>
    <col min="7431" max="7433" width="0" style="1" hidden="1" customWidth="1"/>
    <col min="7434" max="7434" width="20" style="1" customWidth="1"/>
    <col min="7435" max="7436" width="0" style="1" hidden="1" customWidth="1"/>
    <col min="7437" max="7437" width="23.5703125" style="1" customWidth="1"/>
    <col min="7438" max="7438" width="2.7109375" style="1" customWidth="1"/>
    <col min="7439" max="7458" width="0" style="1" hidden="1" customWidth="1"/>
    <col min="7459" max="7680" width="11.42578125" style="1"/>
    <col min="7681" max="7681" width="13.5703125" style="1" customWidth="1"/>
    <col min="7682" max="7682" width="6.7109375" style="1" customWidth="1"/>
    <col min="7683" max="7683" width="49.85546875" style="1" customWidth="1"/>
    <col min="7684" max="7684" width="20.7109375" style="1" customWidth="1"/>
    <col min="7685" max="7685" width="18.5703125" style="1" customWidth="1"/>
    <col min="7686" max="7686" width="21.28515625" style="1" customWidth="1"/>
    <col min="7687" max="7689" width="0" style="1" hidden="1" customWidth="1"/>
    <col min="7690" max="7690" width="20" style="1" customWidth="1"/>
    <col min="7691" max="7692" width="0" style="1" hidden="1" customWidth="1"/>
    <col min="7693" max="7693" width="23.5703125" style="1" customWidth="1"/>
    <col min="7694" max="7694" width="2.7109375" style="1" customWidth="1"/>
    <col min="7695" max="7714" width="0" style="1" hidden="1" customWidth="1"/>
    <col min="7715" max="7936" width="11.42578125" style="1"/>
    <col min="7937" max="7937" width="13.5703125" style="1" customWidth="1"/>
    <col min="7938" max="7938" width="6.7109375" style="1" customWidth="1"/>
    <col min="7939" max="7939" width="49.85546875" style="1" customWidth="1"/>
    <col min="7940" max="7940" width="20.7109375" style="1" customWidth="1"/>
    <col min="7941" max="7941" width="18.5703125" style="1" customWidth="1"/>
    <col min="7942" max="7942" width="21.28515625" style="1" customWidth="1"/>
    <col min="7943" max="7945" width="0" style="1" hidden="1" customWidth="1"/>
    <col min="7946" max="7946" width="20" style="1" customWidth="1"/>
    <col min="7947" max="7948" width="0" style="1" hidden="1" customWidth="1"/>
    <col min="7949" max="7949" width="23.5703125" style="1" customWidth="1"/>
    <col min="7950" max="7950" width="2.7109375" style="1" customWidth="1"/>
    <col min="7951" max="7970" width="0" style="1" hidden="1" customWidth="1"/>
    <col min="7971" max="8192" width="11.42578125" style="1"/>
    <col min="8193" max="8193" width="13.5703125" style="1" customWidth="1"/>
    <col min="8194" max="8194" width="6.7109375" style="1" customWidth="1"/>
    <col min="8195" max="8195" width="49.85546875" style="1" customWidth="1"/>
    <col min="8196" max="8196" width="20.7109375" style="1" customWidth="1"/>
    <col min="8197" max="8197" width="18.5703125" style="1" customWidth="1"/>
    <col min="8198" max="8198" width="21.28515625" style="1" customWidth="1"/>
    <col min="8199" max="8201" width="0" style="1" hidden="1" customWidth="1"/>
    <col min="8202" max="8202" width="20" style="1" customWidth="1"/>
    <col min="8203" max="8204" width="0" style="1" hidden="1" customWidth="1"/>
    <col min="8205" max="8205" width="23.5703125" style="1" customWidth="1"/>
    <col min="8206" max="8206" width="2.7109375" style="1" customWidth="1"/>
    <col min="8207" max="8226" width="0" style="1" hidden="1" customWidth="1"/>
    <col min="8227" max="8448" width="11.42578125" style="1"/>
    <col min="8449" max="8449" width="13.5703125" style="1" customWidth="1"/>
    <col min="8450" max="8450" width="6.7109375" style="1" customWidth="1"/>
    <col min="8451" max="8451" width="49.85546875" style="1" customWidth="1"/>
    <col min="8452" max="8452" width="20.7109375" style="1" customWidth="1"/>
    <col min="8453" max="8453" width="18.5703125" style="1" customWidth="1"/>
    <col min="8454" max="8454" width="21.28515625" style="1" customWidth="1"/>
    <col min="8455" max="8457" width="0" style="1" hidden="1" customWidth="1"/>
    <col min="8458" max="8458" width="20" style="1" customWidth="1"/>
    <col min="8459" max="8460" width="0" style="1" hidden="1" customWidth="1"/>
    <col min="8461" max="8461" width="23.5703125" style="1" customWidth="1"/>
    <col min="8462" max="8462" width="2.7109375" style="1" customWidth="1"/>
    <col min="8463" max="8482" width="0" style="1" hidden="1" customWidth="1"/>
    <col min="8483" max="8704" width="11.42578125" style="1"/>
    <col min="8705" max="8705" width="13.5703125" style="1" customWidth="1"/>
    <col min="8706" max="8706" width="6.7109375" style="1" customWidth="1"/>
    <col min="8707" max="8707" width="49.85546875" style="1" customWidth="1"/>
    <col min="8708" max="8708" width="20.7109375" style="1" customWidth="1"/>
    <col min="8709" max="8709" width="18.5703125" style="1" customWidth="1"/>
    <col min="8710" max="8710" width="21.28515625" style="1" customWidth="1"/>
    <col min="8711" max="8713" width="0" style="1" hidden="1" customWidth="1"/>
    <col min="8714" max="8714" width="20" style="1" customWidth="1"/>
    <col min="8715" max="8716" width="0" style="1" hidden="1" customWidth="1"/>
    <col min="8717" max="8717" width="23.5703125" style="1" customWidth="1"/>
    <col min="8718" max="8718" width="2.7109375" style="1" customWidth="1"/>
    <col min="8719" max="8738" width="0" style="1" hidden="1" customWidth="1"/>
    <col min="8739" max="8960" width="11.42578125" style="1"/>
    <col min="8961" max="8961" width="13.5703125" style="1" customWidth="1"/>
    <col min="8962" max="8962" width="6.7109375" style="1" customWidth="1"/>
    <col min="8963" max="8963" width="49.85546875" style="1" customWidth="1"/>
    <col min="8964" max="8964" width="20.7109375" style="1" customWidth="1"/>
    <col min="8965" max="8965" width="18.5703125" style="1" customWidth="1"/>
    <col min="8966" max="8966" width="21.28515625" style="1" customWidth="1"/>
    <col min="8967" max="8969" width="0" style="1" hidden="1" customWidth="1"/>
    <col min="8970" max="8970" width="20" style="1" customWidth="1"/>
    <col min="8971" max="8972" width="0" style="1" hidden="1" customWidth="1"/>
    <col min="8973" max="8973" width="23.5703125" style="1" customWidth="1"/>
    <col min="8974" max="8974" width="2.7109375" style="1" customWidth="1"/>
    <col min="8975" max="8994" width="0" style="1" hidden="1" customWidth="1"/>
    <col min="8995" max="9216" width="11.42578125" style="1"/>
    <col min="9217" max="9217" width="13.5703125" style="1" customWidth="1"/>
    <col min="9218" max="9218" width="6.7109375" style="1" customWidth="1"/>
    <col min="9219" max="9219" width="49.85546875" style="1" customWidth="1"/>
    <col min="9220" max="9220" width="20.7109375" style="1" customWidth="1"/>
    <col min="9221" max="9221" width="18.5703125" style="1" customWidth="1"/>
    <col min="9222" max="9222" width="21.28515625" style="1" customWidth="1"/>
    <col min="9223" max="9225" width="0" style="1" hidden="1" customWidth="1"/>
    <col min="9226" max="9226" width="20" style="1" customWidth="1"/>
    <col min="9227" max="9228" width="0" style="1" hidden="1" customWidth="1"/>
    <col min="9229" max="9229" width="23.5703125" style="1" customWidth="1"/>
    <col min="9230" max="9230" width="2.7109375" style="1" customWidth="1"/>
    <col min="9231" max="9250" width="0" style="1" hidden="1" customWidth="1"/>
    <col min="9251" max="9472" width="11.42578125" style="1"/>
    <col min="9473" max="9473" width="13.5703125" style="1" customWidth="1"/>
    <col min="9474" max="9474" width="6.7109375" style="1" customWidth="1"/>
    <col min="9475" max="9475" width="49.85546875" style="1" customWidth="1"/>
    <col min="9476" max="9476" width="20.7109375" style="1" customWidth="1"/>
    <col min="9477" max="9477" width="18.5703125" style="1" customWidth="1"/>
    <col min="9478" max="9478" width="21.28515625" style="1" customWidth="1"/>
    <col min="9479" max="9481" width="0" style="1" hidden="1" customWidth="1"/>
    <col min="9482" max="9482" width="20" style="1" customWidth="1"/>
    <col min="9483" max="9484" width="0" style="1" hidden="1" customWidth="1"/>
    <col min="9485" max="9485" width="23.5703125" style="1" customWidth="1"/>
    <col min="9486" max="9486" width="2.7109375" style="1" customWidth="1"/>
    <col min="9487" max="9506" width="0" style="1" hidden="1" customWidth="1"/>
    <col min="9507" max="9728" width="11.42578125" style="1"/>
    <col min="9729" max="9729" width="13.5703125" style="1" customWidth="1"/>
    <col min="9730" max="9730" width="6.7109375" style="1" customWidth="1"/>
    <col min="9731" max="9731" width="49.85546875" style="1" customWidth="1"/>
    <col min="9732" max="9732" width="20.7109375" style="1" customWidth="1"/>
    <col min="9733" max="9733" width="18.5703125" style="1" customWidth="1"/>
    <col min="9734" max="9734" width="21.28515625" style="1" customWidth="1"/>
    <col min="9735" max="9737" width="0" style="1" hidden="1" customWidth="1"/>
    <col min="9738" max="9738" width="20" style="1" customWidth="1"/>
    <col min="9739" max="9740" width="0" style="1" hidden="1" customWidth="1"/>
    <col min="9741" max="9741" width="23.5703125" style="1" customWidth="1"/>
    <col min="9742" max="9742" width="2.7109375" style="1" customWidth="1"/>
    <col min="9743" max="9762" width="0" style="1" hidden="1" customWidth="1"/>
    <col min="9763" max="9984" width="11.42578125" style="1"/>
    <col min="9985" max="9985" width="13.5703125" style="1" customWidth="1"/>
    <col min="9986" max="9986" width="6.7109375" style="1" customWidth="1"/>
    <col min="9987" max="9987" width="49.85546875" style="1" customWidth="1"/>
    <col min="9988" max="9988" width="20.7109375" style="1" customWidth="1"/>
    <col min="9989" max="9989" width="18.5703125" style="1" customWidth="1"/>
    <col min="9990" max="9990" width="21.28515625" style="1" customWidth="1"/>
    <col min="9991" max="9993" width="0" style="1" hidden="1" customWidth="1"/>
    <col min="9994" max="9994" width="20" style="1" customWidth="1"/>
    <col min="9995" max="9996" width="0" style="1" hidden="1" customWidth="1"/>
    <col min="9997" max="9997" width="23.5703125" style="1" customWidth="1"/>
    <col min="9998" max="9998" width="2.7109375" style="1" customWidth="1"/>
    <col min="9999" max="10018" width="0" style="1" hidden="1" customWidth="1"/>
    <col min="10019" max="10240" width="11.42578125" style="1"/>
    <col min="10241" max="10241" width="13.5703125" style="1" customWidth="1"/>
    <col min="10242" max="10242" width="6.7109375" style="1" customWidth="1"/>
    <col min="10243" max="10243" width="49.85546875" style="1" customWidth="1"/>
    <col min="10244" max="10244" width="20.7109375" style="1" customWidth="1"/>
    <col min="10245" max="10245" width="18.5703125" style="1" customWidth="1"/>
    <col min="10246" max="10246" width="21.28515625" style="1" customWidth="1"/>
    <col min="10247" max="10249" width="0" style="1" hidden="1" customWidth="1"/>
    <col min="10250" max="10250" width="20" style="1" customWidth="1"/>
    <col min="10251" max="10252" width="0" style="1" hidden="1" customWidth="1"/>
    <col min="10253" max="10253" width="23.5703125" style="1" customWidth="1"/>
    <col min="10254" max="10254" width="2.7109375" style="1" customWidth="1"/>
    <col min="10255" max="10274" width="0" style="1" hidden="1" customWidth="1"/>
    <col min="10275" max="10496" width="11.42578125" style="1"/>
    <col min="10497" max="10497" width="13.5703125" style="1" customWidth="1"/>
    <col min="10498" max="10498" width="6.7109375" style="1" customWidth="1"/>
    <col min="10499" max="10499" width="49.85546875" style="1" customWidth="1"/>
    <col min="10500" max="10500" width="20.7109375" style="1" customWidth="1"/>
    <col min="10501" max="10501" width="18.5703125" style="1" customWidth="1"/>
    <col min="10502" max="10502" width="21.28515625" style="1" customWidth="1"/>
    <col min="10503" max="10505" width="0" style="1" hidden="1" customWidth="1"/>
    <col min="10506" max="10506" width="20" style="1" customWidth="1"/>
    <col min="10507" max="10508" width="0" style="1" hidden="1" customWidth="1"/>
    <col min="10509" max="10509" width="23.5703125" style="1" customWidth="1"/>
    <col min="10510" max="10510" width="2.7109375" style="1" customWidth="1"/>
    <col min="10511" max="10530" width="0" style="1" hidden="1" customWidth="1"/>
    <col min="10531" max="10752" width="11.42578125" style="1"/>
    <col min="10753" max="10753" width="13.5703125" style="1" customWidth="1"/>
    <col min="10754" max="10754" width="6.7109375" style="1" customWidth="1"/>
    <col min="10755" max="10755" width="49.85546875" style="1" customWidth="1"/>
    <col min="10756" max="10756" width="20.7109375" style="1" customWidth="1"/>
    <col min="10757" max="10757" width="18.5703125" style="1" customWidth="1"/>
    <col min="10758" max="10758" width="21.28515625" style="1" customWidth="1"/>
    <col min="10759" max="10761" width="0" style="1" hidden="1" customWidth="1"/>
    <col min="10762" max="10762" width="20" style="1" customWidth="1"/>
    <col min="10763" max="10764" width="0" style="1" hidden="1" customWidth="1"/>
    <col min="10765" max="10765" width="23.5703125" style="1" customWidth="1"/>
    <col min="10766" max="10766" width="2.7109375" style="1" customWidth="1"/>
    <col min="10767" max="10786" width="0" style="1" hidden="1" customWidth="1"/>
    <col min="10787" max="11008" width="11.42578125" style="1"/>
    <col min="11009" max="11009" width="13.5703125" style="1" customWidth="1"/>
    <col min="11010" max="11010" width="6.7109375" style="1" customWidth="1"/>
    <col min="11011" max="11011" width="49.85546875" style="1" customWidth="1"/>
    <col min="11012" max="11012" width="20.7109375" style="1" customWidth="1"/>
    <col min="11013" max="11013" width="18.5703125" style="1" customWidth="1"/>
    <col min="11014" max="11014" width="21.28515625" style="1" customWidth="1"/>
    <col min="11015" max="11017" width="0" style="1" hidden="1" customWidth="1"/>
    <col min="11018" max="11018" width="20" style="1" customWidth="1"/>
    <col min="11019" max="11020" width="0" style="1" hidden="1" customWidth="1"/>
    <col min="11021" max="11021" width="23.5703125" style="1" customWidth="1"/>
    <col min="11022" max="11022" width="2.7109375" style="1" customWidth="1"/>
    <col min="11023" max="11042" width="0" style="1" hidden="1" customWidth="1"/>
    <col min="11043" max="11264" width="11.42578125" style="1"/>
    <col min="11265" max="11265" width="13.5703125" style="1" customWidth="1"/>
    <col min="11266" max="11266" width="6.7109375" style="1" customWidth="1"/>
    <col min="11267" max="11267" width="49.85546875" style="1" customWidth="1"/>
    <col min="11268" max="11268" width="20.7109375" style="1" customWidth="1"/>
    <col min="11269" max="11269" width="18.5703125" style="1" customWidth="1"/>
    <col min="11270" max="11270" width="21.28515625" style="1" customWidth="1"/>
    <col min="11271" max="11273" width="0" style="1" hidden="1" customWidth="1"/>
    <col min="11274" max="11274" width="20" style="1" customWidth="1"/>
    <col min="11275" max="11276" width="0" style="1" hidden="1" customWidth="1"/>
    <col min="11277" max="11277" width="23.5703125" style="1" customWidth="1"/>
    <col min="11278" max="11278" width="2.7109375" style="1" customWidth="1"/>
    <col min="11279" max="11298" width="0" style="1" hidden="1" customWidth="1"/>
    <col min="11299" max="11520" width="11.42578125" style="1"/>
    <col min="11521" max="11521" width="13.5703125" style="1" customWidth="1"/>
    <col min="11522" max="11522" width="6.7109375" style="1" customWidth="1"/>
    <col min="11523" max="11523" width="49.85546875" style="1" customWidth="1"/>
    <col min="11524" max="11524" width="20.7109375" style="1" customWidth="1"/>
    <col min="11525" max="11525" width="18.5703125" style="1" customWidth="1"/>
    <col min="11526" max="11526" width="21.28515625" style="1" customWidth="1"/>
    <col min="11527" max="11529" width="0" style="1" hidden="1" customWidth="1"/>
    <col min="11530" max="11530" width="20" style="1" customWidth="1"/>
    <col min="11531" max="11532" width="0" style="1" hidden="1" customWidth="1"/>
    <col min="11533" max="11533" width="23.5703125" style="1" customWidth="1"/>
    <col min="11534" max="11534" width="2.7109375" style="1" customWidth="1"/>
    <col min="11535" max="11554" width="0" style="1" hidden="1" customWidth="1"/>
    <col min="11555" max="11776" width="11.42578125" style="1"/>
    <col min="11777" max="11777" width="13.5703125" style="1" customWidth="1"/>
    <col min="11778" max="11778" width="6.7109375" style="1" customWidth="1"/>
    <col min="11779" max="11779" width="49.85546875" style="1" customWidth="1"/>
    <col min="11780" max="11780" width="20.7109375" style="1" customWidth="1"/>
    <col min="11781" max="11781" width="18.5703125" style="1" customWidth="1"/>
    <col min="11782" max="11782" width="21.28515625" style="1" customWidth="1"/>
    <col min="11783" max="11785" width="0" style="1" hidden="1" customWidth="1"/>
    <col min="11786" max="11786" width="20" style="1" customWidth="1"/>
    <col min="11787" max="11788" width="0" style="1" hidden="1" customWidth="1"/>
    <col min="11789" max="11789" width="23.5703125" style="1" customWidth="1"/>
    <col min="11790" max="11790" width="2.7109375" style="1" customWidth="1"/>
    <col min="11791" max="11810" width="0" style="1" hidden="1" customWidth="1"/>
    <col min="11811" max="12032" width="11.42578125" style="1"/>
    <col min="12033" max="12033" width="13.5703125" style="1" customWidth="1"/>
    <col min="12034" max="12034" width="6.7109375" style="1" customWidth="1"/>
    <col min="12035" max="12035" width="49.85546875" style="1" customWidth="1"/>
    <col min="12036" max="12036" width="20.7109375" style="1" customWidth="1"/>
    <col min="12037" max="12037" width="18.5703125" style="1" customWidth="1"/>
    <col min="12038" max="12038" width="21.28515625" style="1" customWidth="1"/>
    <col min="12039" max="12041" width="0" style="1" hidden="1" customWidth="1"/>
    <col min="12042" max="12042" width="20" style="1" customWidth="1"/>
    <col min="12043" max="12044" width="0" style="1" hidden="1" customWidth="1"/>
    <col min="12045" max="12045" width="23.5703125" style="1" customWidth="1"/>
    <col min="12046" max="12046" width="2.7109375" style="1" customWidth="1"/>
    <col min="12047" max="12066" width="0" style="1" hidden="1" customWidth="1"/>
    <col min="12067" max="12288" width="11.42578125" style="1"/>
    <col min="12289" max="12289" width="13.5703125" style="1" customWidth="1"/>
    <col min="12290" max="12290" width="6.7109375" style="1" customWidth="1"/>
    <col min="12291" max="12291" width="49.85546875" style="1" customWidth="1"/>
    <col min="12292" max="12292" width="20.7109375" style="1" customWidth="1"/>
    <col min="12293" max="12293" width="18.5703125" style="1" customWidth="1"/>
    <col min="12294" max="12294" width="21.28515625" style="1" customWidth="1"/>
    <col min="12295" max="12297" width="0" style="1" hidden="1" customWidth="1"/>
    <col min="12298" max="12298" width="20" style="1" customWidth="1"/>
    <col min="12299" max="12300" width="0" style="1" hidden="1" customWidth="1"/>
    <col min="12301" max="12301" width="23.5703125" style="1" customWidth="1"/>
    <col min="12302" max="12302" width="2.7109375" style="1" customWidth="1"/>
    <col min="12303" max="12322" width="0" style="1" hidden="1" customWidth="1"/>
    <col min="12323" max="12544" width="11.42578125" style="1"/>
    <col min="12545" max="12545" width="13.5703125" style="1" customWidth="1"/>
    <col min="12546" max="12546" width="6.7109375" style="1" customWidth="1"/>
    <col min="12547" max="12547" width="49.85546875" style="1" customWidth="1"/>
    <col min="12548" max="12548" width="20.7109375" style="1" customWidth="1"/>
    <col min="12549" max="12549" width="18.5703125" style="1" customWidth="1"/>
    <col min="12550" max="12550" width="21.28515625" style="1" customWidth="1"/>
    <col min="12551" max="12553" width="0" style="1" hidden="1" customWidth="1"/>
    <col min="12554" max="12554" width="20" style="1" customWidth="1"/>
    <col min="12555" max="12556" width="0" style="1" hidden="1" customWidth="1"/>
    <col min="12557" max="12557" width="23.5703125" style="1" customWidth="1"/>
    <col min="12558" max="12558" width="2.7109375" style="1" customWidth="1"/>
    <col min="12559" max="12578" width="0" style="1" hidden="1" customWidth="1"/>
    <col min="12579" max="12800" width="11.42578125" style="1"/>
    <col min="12801" max="12801" width="13.5703125" style="1" customWidth="1"/>
    <col min="12802" max="12802" width="6.7109375" style="1" customWidth="1"/>
    <col min="12803" max="12803" width="49.85546875" style="1" customWidth="1"/>
    <col min="12804" max="12804" width="20.7109375" style="1" customWidth="1"/>
    <col min="12805" max="12805" width="18.5703125" style="1" customWidth="1"/>
    <col min="12806" max="12806" width="21.28515625" style="1" customWidth="1"/>
    <col min="12807" max="12809" width="0" style="1" hidden="1" customWidth="1"/>
    <col min="12810" max="12810" width="20" style="1" customWidth="1"/>
    <col min="12811" max="12812" width="0" style="1" hidden="1" customWidth="1"/>
    <col min="12813" max="12813" width="23.5703125" style="1" customWidth="1"/>
    <col min="12814" max="12814" width="2.7109375" style="1" customWidth="1"/>
    <col min="12815" max="12834" width="0" style="1" hidden="1" customWidth="1"/>
    <col min="12835" max="13056" width="11.42578125" style="1"/>
    <col min="13057" max="13057" width="13.5703125" style="1" customWidth="1"/>
    <col min="13058" max="13058" width="6.7109375" style="1" customWidth="1"/>
    <col min="13059" max="13059" width="49.85546875" style="1" customWidth="1"/>
    <col min="13060" max="13060" width="20.7109375" style="1" customWidth="1"/>
    <col min="13061" max="13061" width="18.5703125" style="1" customWidth="1"/>
    <col min="13062" max="13062" width="21.28515625" style="1" customWidth="1"/>
    <col min="13063" max="13065" width="0" style="1" hidden="1" customWidth="1"/>
    <col min="13066" max="13066" width="20" style="1" customWidth="1"/>
    <col min="13067" max="13068" width="0" style="1" hidden="1" customWidth="1"/>
    <col min="13069" max="13069" width="23.5703125" style="1" customWidth="1"/>
    <col min="13070" max="13070" width="2.7109375" style="1" customWidth="1"/>
    <col min="13071" max="13090" width="0" style="1" hidden="1" customWidth="1"/>
    <col min="13091" max="13312" width="11.42578125" style="1"/>
    <col min="13313" max="13313" width="13.5703125" style="1" customWidth="1"/>
    <col min="13314" max="13314" width="6.7109375" style="1" customWidth="1"/>
    <col min="13315" max="13315" width="49.85546875" style="1" customWidth="1"/>
    <col min="13316" max="13316" width="20.7109375" style="1" customWidth="1"/>
    <col min="13317" max="13317" width="18.5703125" style="1" customWidth="1"/>
    <col min="13318" max="13318" width="21.28515625" style="1" customWidth="1"/>
    <col min="13319" max="13321" width="0" style="1" hidden="1" customWidth="1"/>
    <col min="13322" max="13322" width="20" style="1" customWidth="1"/>
    <col min="13323" max="13324" width="0" style="1" hidden="1" customWidth="1"/>
    <col min="13325" max="13325" width="23.5703125" style="1" customWidth="1"/>
    <col min="13326" max="13326" width="2.7109375" style="1" customWidth="1"/>
    <col min="13327" max="13346" width="0" style="1" hidden="1" customWidth="1"/>
    <col min="13347" max="13568" width="11.42578125" style="1"/>
    <col min="13569" max="13569" width="13.5703125" style="1" customWidth="1"/>
    <col min="13570" max="13570" width="6.7109375" style="1" customWidth="1"/>
    <col min="13571" max="13571" width="49.85546875" style="1" customWidth="1"/>
    <col min="13572" max="13572" width="20.7109375" style="1" customWidth="1"/>
    <col min="13573" max="13573" width="18.5703125" style="1" customWidth="1"/>
    <col min="13574" max="13574" width="21.28515625" style="1" customWidth="1"/>
    <col min="13575" max="13577" width="0" style="1" hidden="1" customWidth="1"/>
    <col min="13578" max="13578" width="20" style="1" customWidth="1"/>
    <col min="13579" max="13580" width="0" style="1" hidden="1" customWidth="1"/>
    <col min="13581" max="13581" width="23.5703125" style="1" customWidth="1"/>
    <col min="13582" max="13582" width="2.7109375" style="1" customWidth="1"/>
    <col min="13583" max="13602" width="0" style="1" hidden="1" customWidth="1"/>
    <col min="13603" max="13824" width="11.42578125" style="1"/>
    <col min="13825" max="13825" width="13.5703125" style="1" customWidth="1"/>
    <col min="13826" max="13826" width="6.7109375" style="1" customWidth="1"/>
    <col min="13827" max="13827" width="49.85546875" style="1" customWidth="1"/>
    <col min="13828" max="13828" width="20.7109375" style="1" customWidth="1"/>
    <col min="13829" max="13829" width="18.5703125" style="1" customWidth="1"/>
    <col min="13830" max="13830" width="21.28515625" style="1" customWidth="1"/>
    <col min="13831" max="13833" width="0" style="1" hidden="1" customWidth="1"/>
    <col min="13834" max="13834" width="20" style="1" customWidth="1"/>
    <col min="13835" max="13836" width="0" style="1" hidden="1" customWidth="1"/>
    <col min="13837" max="13837" width="23.5703125" style="1" customWidth="1"/>
    <col min="13838" max="13838" width="2.7109375" style="1" customWidth="1"/>
    <col min="13839" max="13858" width="0" style="1" hidden="1" customWidth="1"/>
    <col min="13859" max="14080" width="11.42578125" style="1"/>
    <col min="14081" max="14081" width="13.5703125" style="1" customWidth="1"/>
    <col min="14082" max="14082" width="6.7109375" style="1" customWidth="1"/>
    <col min="14083" max="14083" width="49.85546875" style="1" customWidth="1"/>
    <col min="14084" max="14084" width="20.7109375" style="1" customWidth="1"/>
    <col min="14085" max="14085" width="18.5703125" style="1" customWidth="1"/>
    <col min="14086" max="14086" width="21.28515625" style="1" customWidth="1"/>
    <col min="14087" max="14089" width="0" style="1" hidden="1" customWidth="1"/>
    <col min="14090" max="14090" width="20" style="1" customWidth="1"/>
    <col min="14091" max="14092" width="0" style="1" hidden="1" customWidth="1"/>
    <col min="14093" max="14093" width="23.5703125" style="1" customWidth="1"/>
    <col min="14094" max="14094" width="2.7109375" style="1" customWidth="1"/>
    <col min="14095" max="14114" width="0" style="1" hidden="1" customWidth="1"/>
    <col min="14115" max="14336" width="11.42578125" style="1"/>
    <col min="14337" max="14337" width="13.5703125" style="1" customWidth="1"/>
    <col min="14338" max="14338" width="6.7109375" style="1" customWidth="1"/>
    <col min="14339" max="14339" width="49.85546875" style="1" customWidth="1"/>
    <col min="14340" max="14340" width="20.7109375" style="1" customWidth="1"/>
    <col min="14341" max="14341" width="18.5703125" style="1" customWidth="1"/>
    <col min="14342" max="14342" width="21.28515625" style="1" customWidth="1"/>
    <col min="14343" max="14345" width="0" style="1" hidden="1" customWidth="1"/>
    <col min="14346" max="14346" width="20" style="1" customWidth="1"/>
    <col min="14347" max="14348" width="0" style="1" hidden="1" customWidth="1"/>
    <col min="14349" max="14349" width="23.5703125" style="1" customWidth="1"/>
    <col min="14350" max="14350" width="2.7109375" style="1" customWidth="1"/>
    <col min="14351" max="14370" width="0" style="1" hidden="1" customWidth="1"/>
    <col min="14371" max="14592" width="11.42578125" style="1"/>
    <col min="14593" max="14593" width="13.5703125" style="1" customWidth="1"/>
    <col min="14594" max="14594" width="6.7109375" style="1" customWidth="1"/>
    <col min="14595" max="14595" width="49.85546875" style="1" customWidth="1"/>
    <col min="14596" max="14596" width="20.7109375" style="1" customWidth="1"/>
    <col min="14597" max="14597" width="18.5703125" style="1" customWidth="1"/>
    <col min="14598" max="14598" width="21.28515625" style="1" customWidth="1"/>
    <col min="14599" max="14601" width="0" style="1" hidden="1" customWidth="1"/>
    <col min="14602" max="14602" width="20" style="1" customWidth="1"/>
    <col min="14603" max="14604" width="0" style="1" hidden="1" customWidth="1"/>
    <col min="14605" max="14605" width="23.5703125" style="1" customWidth="1"/>
    <col min="14606" max="14606" width="2.7109375" style="1" customWidth="1"/>
    <col min="14607" max="14626" width="0" style="1" hidden="1" customWidth="1"/>
    <col min="14627" max="14848" width="11.42578125" style="1"/>
    <col min="14849" max="14849" width="13.5703125" style="1" customWidth="1"/>
    <col min="14850" max="14850" width="6.7109375" style="1" customWidth="1"/>
    <col min="14851" max="14851" width="49.85546875" style="1" customWidth="1"/>
    <col min="14852" max="14852" width="20.7109375" style="1" customWidth="1"/>
    <col min="14853" max="14853" width="18.5703125" style="1" customWidth="1"/>
    <col min="14854" max="14854" width="21.28515625" style="1" customWidth="1"/>
    <col min="14855" max="14857" width="0" style="1" hidden="1" customWidth="1"/>
    <col min="14858" max="14858" width="20" style="1" customWidth="1"/>
    <col min="14859" max="14860" width="0" style="1" hidden="1" customWidth="1"/>
    <col min="14861" max="14861" width="23.5703125" style="1" customWidth="1"/>
    <col min="14862" max="14862" width="2.7109375" style="1" customWidth="1"/>
    <col min="14863" max="14882" width="0" style="1" hidden="1" customWidth="1"/>
    <col min="14883" max="15104" width="11.42578125" style="1"/>
    <col min="15105" max="15105" width="13.5703125" style="1" customWidth="1"/>
    <col min="15106" max="15106" width="6.7109375" style="1" customWidth="1"/>
    <col min="15107" max="15107" width="49.85546875" style="1" customWidth="1"/>
    <col min="15108" max="15108" width="20.7109375" style="1" customWidth="1"/>
    <col min="15109" max="15109" width="18.5703125" style="1" customWidth="1"/>
    <col min="15110" max="15110" width="21.28515625" style="1" customWidth="1"/>
    <col min="15111" max="15113" width="0" style="1" hidden="1" customWidth="1"/>
    <col min="15114" max="15114" width="20" style="1" customWidth="1"/>
    <col min="15115" max="15116" width="0" style="1" hidden="1" customWidth="1"/>
    <col min="15117" max="15117" width="23.5703125" style="1" customWidth="1"/>
    <col min="15118" max="15118" width="2.7109375" style="1" customWidth="1"/>
    <col min="15119" max="15138" width="0" style="1" hidden="1" customWidth="1"/>
    <col min="15139" max="15360" width="11.42578125" style="1"/>
    <col min="15361" max="15361" width="13.5703125" style="1" customWidth="1"/>
    <col min="15362" max="15362" width="6.7109375" style="1" customWidth="1"/>
    <col min="15363" max="15363" width="49.85546875" style="1" customWidth="1"/>
    <col min="15364" max="15364" width="20.7109375" style="1" customWidth="1"/>
    <col min="15365" max="15365" width="18.5703125" style="1" customWidth="1"/>
    <col min="15366" max="15366" width="21.28515625" style="1" customWidth="1"/>
    <col min="15367" max="15369" width="0" style="1" hidden="1" customWidth="1"/>
    <col min="15370" max="15370" width="20" style="1" customWidth="1"/>
    <col min="15371" max="15372" width="0" style="1" hidden="1" customWidth="1"/>
    <col min="15373" max="15373" width="23.5703125" style="1" customWidth="1"/>
    <col min="15374" max="15374" width="2.7109375" style="1" customWidth="1"/>
    <col min="15375" max="15394" width="0" style="1" hidden="1" customWidth="1"/>
    <col min="15395" max="15616" width="11.42578125" style="1"/>
    <col min="15617" max="15617" width="13.5703125" style="1" customWidth="1"/>
    <col min="15618" max="15618" width="6.7109375" style="1" customWidth="1"/>
    <col min="15619" max="15619" width="49.85546875" style="1" customWidth="1"/>
    <col min="15620" max="15620" width="20.7109375" style="1" customWidth="1"/>
    <col min="15621" max="15621" width="18.5703125" style="1" customWidth="1"/>
    <col min="15622" max="15622" width="21.28515625" style="1" customWidth="1"/>
    <col min="15623" max="15625" width="0" style="1" hidden="1" customWidth="1"/>
    <col min="15626" max="15626" width="20" style="1" customWidth="1"/>
    <col min="15627" max="15628" width="0" style="1" hidden="1" customWidth="1"/>
    <col min="15629" max="15629" width="23.5703125" style="1" customWidth="1"/>
    <col min="15630" max="15630" width="2.7109375" style="1" customWidth="1"/>
    <col min="15631" max="15650" width="0" style="1" hidden="1" customWidth="1"/>
    <col min="15651" max="15872" width="11.42578125" style="1"/>
    <col min="15873" max="15873" width="13.5703125" style="1" customWidth="1"/>
    <col min="15874" max="15874" width="6.7109375" style="1" customWidth="1"/>
    <col min="15875" max="15875" width="49.85546875" style="1" customWidth="1"/>
    <col min="15876" max="15876" width="20.7109375" style="1" customWidth="1"/>
    <col min="15877" max="15877" width="18.5703125" style="1" customWidth="1"/>
    <col min="15878" max="15878" width="21.28515625" style="1" customWidth="1"/>
    <col min="15879" max="15881" width="0" style="1" hidden="1" customWidth="1"/>
    <col min="15882" max="15882" width="20" style="1" customWidth="1"/>
    <col min="15883" max="15884" width="0" style="1" hidden="1" customWidth="1"/>
    <col min="15885" max="15885" width="23.5703125" style="1" customWidth="1"/>
    <col min="15886" max="15886" width="2.7109375" style="1" customWidth="1"/>
    <col min="15887" max="15906" width="0" style="1" hidden="1" customWidth="1"/>
    <col min="15907" max="16128" width="11.42578125" style="1"/>
    <col min="16129" max="16129" width="13.5703125" style="1" customWidth="1"/>
    <col min="16130" max="16130" width="6.7109375" style="1" customWidth="1"/>
    <col min="16131" max="16131" width="49.85546875" style="1" customWidth="1"/>
    <col min="16132" max="16132" width="20.7109375" style="1" customWidth="1"/>
    <col min="16133" max="16133" width="18.5703125" style="1" customWidth="1"/>
    <col min="16134" max="16134" width="21.28515625" style="1" customWidth="1"/>
    <col min="16135" max="16137" width="0" style="1" hidden="1" customWidth="1"/>
    <col min="16138" max="16138" width="20" style="1" customWidth="1"/>
    <col min="16139" max="16140" width="0" style="1" hidden="1" customWidth="1"/>
    <col min="16141" max="16141" width="23.5703125" style="1" customWidth="1"/>
    <col min="16142" max="16142" width="2.7109375" style="1" customWidth="1"/>
    <col min="16143" max="16162" width="0" style="1" hidden="1" customWidth="1"/>
    <col min="16163" max="16384" width="11.42578125" style="1"/>
  </cols>
  <sheetData>
    <row r="1" spans="1:15" ht="15.75" thickBot="1" x14ac:dyDescent="0.3"/>
    <row r="2" spans="1:15" x14ac:dyDescent="0.25">
      <c r="A2" s="153"/>
      <c r="B2" s="113"/>
      <c r="C2" s="113"/>
      <c r="D2" s="113"/>
      <c r="E2" s="168"/>
      <c r="F2" s="115"/>
      <c r="G2" s="115"/>
      <c r="H2" s="115"/>
      <c r="I2" s="115"/>
      <c r="J2" s="115"/>
      <c r="K2" s="115"/>
      <c r="L2" s="115"/>
      <c r="M2" s="116"/>
    </row>
    <row r="3" spans="1:15" x14ac:dyDescent="0.25">
      <c r="A3" s="419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1"/>
    </row>
    <row r="4" spans="1:15" x14ac:dyDescent="0.25">
      <c r="A4" s="419" t="s">
        <v>203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1"/>
    </row>
    <row r="5" spans="1:15" ht="6" customHeight="1" x14ac:dyDescent="0.25">
      <c r="A5" s="2"/>
      <c r="M5" s="5"/>
    </row>
    <row r="6" spans="1:15" x14ac:dyDescent="0.25">
      <c r="A6" s="6" t="s">
        <v>0</v>
      </c>
      <c r="M6" s="5"/>
    </row>
    <row r="7" spans="1:15" ht="3" customHeight="1" x14ac:dyDescent="0.25">
      <c r="A7" s="2"/>
      <c r="M7" s="7"/>
    </row>
    <row r="8" spans="1:15" x14ac:dyDescent="0.25">
      <c r="A8" s="2" t="s">
        <v>3</v>
      </c>
      <c r="C8" s="1" t="s">
        <v>4</v>
      </c>
      <c r="F8" s="3" t="s">
        <v>117</v>
      </c>
      <c r="J8" s="3" t="s">
        <v>114</v>
      </c>
      <c r="K8" s="1"/>
      <c r="M8" s="5" t="s">
        <v>204</v>
      </c>
    </row>
    <row r="9" spans="1:15" ht="6" customHeight="1" thickBot="1" x14ac:dyDescent="0.3">
      <c r="A9" s="103"/>
      <c r="B9" s="62"/>
      <c r="C9" s="62"/>
      <c r="D9" s="62"/>
      <c r="E9" s="169"/>
      <c r="F9" s="63"/>
      <c r="G9" s="63"/>
      <c r="H9" s="63"/>
      <c r="I9" s="63"/>
      <c r="J9" s="63"/>
      <c r="K9" s="63"/>
      <c r="L9" s="63"/>
      <c r="M9" s="65"/>
    </row>
    <row r="10" spans="1:15" ht="15.75" thickBot="1" x14ac:dyDescent="0.3">
      <c r="A10" s="425"/>
      <c r="B10" s="426"/>
      <c r="C10" s="426"/>
      <c r="D10" s="426"/>
      <c r="E10" s="426"/>
      <c r="F10" s="426"/>
      <c r="G10" s="426"/>
      <c r="H10" s="426"/>
      <c r="I10" s="426"/>
      <c r="J10" s="426"/>
      <c r="K10" s="426"/>
      <c r="L10" s="426"/>
      <c r="M10" s="427"/>
    </row>
    <row r="11" spans="1:15" ht="50.25" customHeight="1" thickBot="1" x14ac:dyDescent="0.3">
      <c r="A11" s="170" t="s">
        <v>205</v>
      </c>
      <c r="B11" s="171"/>
      <c r="C11" s="171" t="s">
        <v>206</v>
      </c>
      <c r="D11" s="172" t="s">
        <v>207</v>
      </c>
      <c r="E11" s="173" t="s">
        <v>208</v>
      </c>
      <c r="F11" s="172" t="s">
        <v>209</v>
      </c>
      <c r="G11" s="172"/>
      <c r="H11" s="172"/>
      <c r="I11" s="172"/>
      <c r="J11" s="172" t="s">
        <v>210</v>
      </c>
      <c r="K11" s="172" t="s">
        <v>211</v>
      </c>
      <c r="L11" s="172" t="s">
        <v>212</v>
      </c>
      <c r="M11" s="174" t="s">
        <v>213</v>
      </c>
    </row>
    <row r="12" spans="1:15" ht="16.5" thickBot="1" x14ac:dyDescent="0.3">
      <c r="A12" s="87" t="s">
        <v>13</v>
      </c>
      <c r="B12" s="117"/>
      <c r="C12" s="88" t="s">
        <v>14</v>
      </c>
      <c r="D12" s="175">
        <f>+D13+D18+D43</f>
        <v>817218822.54999995</v>
      </c>
      <c r="E12" s="176">
        <f>+E13+E18+E43</f>
        <v>1067700</v>
      </c>
      <c r="F12" s="175">
        <f>+F15+F18+F43</f>
        <v>816151122.54999995</v>
      </c>
      <c r="G12" s="177"/>
      <c r="H12" s="177"/>
      <c r="I12" s="177"/>
      <c r="J12" s="175">
        <f>+J13+J18+J43</f>
        <v>22156011</v>
      </c>
      <c r="K12" s="175">
        <f>+K13+K18+K43</f>
        <v>0</v>
      </c>
      <c r="L12" s="175">
        <f>+L13+L18+L43</f>
        <v>0</v>
      </c>
      <c r="M12" s="175">
        <f>+M13+M18+M43</f>
        <v>22156011</v>
      </c>
      <c r="O12" s="178">
        <f>+M12/F12</f>
        <v>2.7146946671806671E-2</v>
      </c>
    </row>
    <row r="13" spans="1:15" ht="15.75" x14ac:dyDescent="0.25">
      <c r="A13" s="48">
        <v>1</v>
      </c>
      <c r="B13" s="49"/>
      <c r="C13" s="49" t="s">
        <v>15</v>
      </c>
      <c r="D13" s="52">
        <f>+D14</f>
        <v>430924947</v>
      </c>
      <c r="E13" s="51">
        <f>+E14</f>
        <v>1067700</v>
      </c>
      <c r="F13" s="52">
        <f t="shared" ref="F13:F47" si="0">+D13-E13</f>
        <v>429857247</v>
      </c>
      <c r="G13" s="50"/>
      <c r="H13" s="52"/>
      <c r="I13" s="52"/>
      <c r="J13" s="54">
        <f>+J14</f>
        <v>0</v>
      </c>
      <c r="K13" s="51"/>
      <c r="L13" s="51"/>
      <c r="M13" s="179">
        <f>+M14</f>
        <v>0</v>
      </c>
      <c r="O13" s="178">
        <f t="shared" ref="O13:O46" si="1">+M13/F13</f>
        <v>0</v>
      </c>
    </row>
    <row r="14" spans="1:15" ht="15.75" x14ac:dyDescent="0.25">
      <c r="A14" s="26">
        <v>10</v>
      </c>
      <c r="B14" s="27"/>
      <c r="C14" s="27" t="s">
        <v>15</v>
      </c>
      <c r="D14" s="28">
        <f>+D15</f>
        <v>430924947</v>
      </c>
      <c r="E14" s="54">
        <f>+E15</f>
        <v>1067700</v>
      </c>
      <c r="F14" s="28">
        <f t="shared" si="0"/>
        <v>429857247</v>
      </c>
      <c r="G14" s="180"/>
      <c r="H14" s="28"/>
      <c r="I14" s="28"/>
      <c r="J14" s="54">
        <f>+J15</f>
        <v>0</v>
      </c>
      <c r="K14" s="54"/>
      <c r="L14" s="54"/>
      <c r="M14" s="181">
        <f>+M15</f>
        <v>0</v>
      </c>
      <c r="O14" s="178">
        <f t="shared" si="1"/>
        <v>0</v>
      </c>
    </row>
    <row r="15" spans="1:15" ht="15.75" x14ac:dyDescent="0.25">
      <c r="A15" s="26">
        <v>102</v>
      </c>
      <c r="B15" s="27"/>
      <c r="C15" s="27" t="s">
        <v>34</v>
      </c>
      <c r="D15" s="28">
        <f>+D16+D17</f>
        <v>430924947</v>
      </c>
      <c r="E15" s="54">
        <f>+E16+E17</f>
        <v>1067700</v>
      </c>
      <c r="F15" s="28">
        <f t="shared" si="0"/>
        <v>429857247</v>
      </c>
      <c r="G15" s="180"/>
      <c r="H15" s="28"/>
      <c r="I15" s="28"/>
      <c r="J15" s="181">
        <f>+J16+J17</f>
        <v>0</v>
      </c>
      <c r="K15" s="54"/>
      <c r="L15" s="54"/>
      <c r="M15" s="181">
        <f>+M16+M17</f>
        <v>0</v>
      </c>
      <c r="O15" s="178">
        <f t="shared" si="1"/>
        <v>0</v>
      </c>
    </row>
    <row r="16" spans="1:15" ht="15.75" x14ac:dyDescent="0.25">
      <c r="A16" s="26">
        <v>10212</v>
      </c>
      <c r="B16" s="27">
        <v>20</v>
      </c>
      <c r="C16" s="27" t="s">
        <v>35</v>
      </c>
      <c r="D16" s="28">
        <v>424600358</v>
      </c>
      <c r="E16" s="54">
        <v>0</v>
      </c>
      <c r="F16" s="28">
        <f t="shared" si="0"/>
        <v>424600358</v>
      </c>
      <c r="G16" s="180"/>
      <c r="H16" s="28"/>
      <c r="I16" s="28"/>
      <c r="J16" s="54">
        <f t="shared" ref="J16:M17" si="2">+J24+J33+J36</f>
        <v>0</v>
      </c>
      <c r="K16" s="54">
        <f t="shared" si="2"/>
        <v>0</v>
      </c>
      <c r="L16" s="54">
        <f t="shared" si="2"/>
        <v>0</v>
      </c>
      <c r="M16" s="181">
        <f t="shared" si="2"/>
        <v>0</v>
      </c>
      <c r="O16" s="178">
        <f t="shared" si="1"/>
        <v>0</v>
      </c>
    </row>
    <row r="17" spans="1:15" ht="15.75" x14ac:dyDescent="0.25">
      <c r="A17" s="26">
        <v>10214</v>
      </c>
      <c r="B17" s="27">
        <v>20</v>
      </c>
      <c r="C17" s="27" t="s">
        <v>36</v>
      </c>
      <c r="D17" s="28">
        <v>6324589</v>
      </c>
      <c r="E17" s="54">
        <v>1067700</v>
      </c>
      <c r="F17" s="28">
        <f t="shared" si="0"/>
        <v>5256889</v>
      </c>
      <c r="G17" s="180"/>
      <c r="H17" s="28"/>
      <c r="I17" s="28"/>
      <c r="J17" s="54">
        <v>0</v>
      </c>
      <c r="K17" s="54">
        <f t="shared" si="2"/>
        <v>0</v>
      </c>
      <c r="L17" s="54">
        <f t="shared" si="2"/>
        <v>0</v>
      </c>
      <c r="M17" s="181">
        <v>0</v>
      </c>
      <c r="O17" s="178">
        <f t="shared" si="1"/>
        <v>0</v>
      </c>
    </row>
    <row r="18" spans="1:15" ht="15.75" x14ac:dyDescent="0.25">
      <c r="A18" s="26">
        <v>2</v>
      </c>
      <c r="B18" s="27"/>
      <c r="C18" s="27" t="s">
        <v>48</v>
      </c>
      <c r="D18" s="28">
        <f>+D19</f>
        <v>36435455.549999997</v>
      </c>
      <c r="E18" s="54">
        <f>+E19</f>
        <v>0</v>
      </c>
      <c r="F18" s="182">
        <f t="shared" si="0"/>
        <v>36435455.549999997</v>
      </c>
      <c r="G18" s="180"/>
      <c r="H18" s="28"/>
      <c r="I18" s="28"/>
      <c r="J18" s="54">
        <f>+J19</f>
        <v>22156011</v>
      </c>
      <c r="K18" s="54"/>
      <c r="L18" s="54"/>
      <c r="M18" s="181">
        <f>+M19</f>
        <v>22156011</v>
      </c>
      <c r="O18" s="178">
        <f t="shared" si="1"/>
        <v>0.60808930931563454</v>
      </c>
    </row>
    <row r="19" spans="1:15" ht="15.75" x14ac:dyDescent="0.25">
      <c r="A19" s="26">
        <v>20</v>
      </c>
      <c r="B19" s="27"/>
      <c r="C19" s="27" t="s">
        <v>48</v>
      </c>
      <c r="D19" s="28">
        <f>+D20</f>
        <v>36435455.549999997</v>
      </c>
      <c r="E19" s="54">
        <f>+E20</f>
        <v>0</v>
      </c>
      <c r="F19" s="182">
        <f t="shared" si="0"/>
        <v>36435455.549999997</v>
      </c>
      <c r="G19" s="180"/>
      <c r="H19" s="28"/>
      <c r="I19" s="28"/>
      <c r="J19" s="54">
        <f>+J20</f>
        <v>22156011</v>
      </c>
      <c r="K19" s="54"/>
      <c r="L19" s="54"/>
      <c r="M19" s="181">
        <f>+M20</f>
        <v>22156011</v>
      </c>
      <c r="O19" s="178">
        <f t="shared" si="1"/>
        <v>0.60808930931563454</v>
      </c>
    </row>
    <row r="20" spans="1:15" ht="15.75" x14ac:dyDescent="0.25">
      <c r="A20" s="26">
        <v>204</v>
      </c>
      <c r="B20" s="27"/>
      <c r="C20" s="27" t="s">
        <v>49</v>
      </c>
      <c r="D20" s="28">
        <f>+D23+D25+D27+D37+D40+D21</f>
        <v>36435455.549999997</v>
      </c>
      <c r="E20" s="54">
        <f>+E23+E25+E27+E37+E40+E21</f>
        <v>0</v>
      </c>
      <c r="F20" s="182">
        <f t="shared" si="0"/>
        <v>36435455.549999997</v>
      </c>
      <c r="G20" s="180"/>
      <c r="H20" s="28"/>
      <c r="I20" s="28"/>
      <c r="J20" s="54">
        <f>+J23+J25+J27+J37+J40+J21</f>
        <v>22156011</v>
      </c>
      <c r="K20" s="28">
        <f>+K23+K25+K27+K37+K40</f>
        <v>0</v>
      </c>
      <c r="L20" s="28">
        <f>+L23+L25+L27+L37+L40</f>
        <v>0</v>
      </c>
      <c r="M20" s="181">
        <f>+M23+M25+M27+M37+M40+M21</f>
        <v>22156011</v>
      </c>
      <c r="O20" s="178">
        <f t="shared" si="1"/>
        <v>0.60808930931563454</v>
      </c>
    </row>
    <row r="21" spans="1:15" ht="15.75" x14ac:dyDescent="0.25">
      <c r="A21" s="26">
        <v>2045</v>
      </c>
      <c r="B21" s="27"/>
      <c r="C21" s="27" t="s">
        <v>52</v>
      </c>
      <c r="D21" s="28">
        <f>+D22</f>
        <v>5</v>
      </c>
      <c r="E21" s="54">
        <f>+E22</f>
        <v>0</v>
      </c>
      <c r="F21" s="182">
        <f t="shared" si="0"/>
        <v>5</v>
      </c>
      <c r="G21" s="180"/>
      <c r="H21" s="28"/>
      <c r="I21" s="28"/>
      <c r="J21" s="54">
        <f>+J22</f>
        <v>0</v>
      </c>
      <c r="K21" s="54"/>
      <c r="L21" s="54"/>
      <c r="M21" s="181">
        <f>+M22</f>
        <v>0</v>
      </c>
      <c r="O21" s="178"/>
    </row>
    <row r="22" spans="1:15" ht="31.5" x14ac:dyDescent="0.25">
      <c r="A22" s="26">
        <v>20456</v>
      </c>
      <c r="B22" s="27">
        <v>20</v>
      </c>
      <c r="C22" s="30" t="s">
        <v>148</v>
      </c>
      <c r="D22" s="28">
        <v>5</v>
      </c>
      <c r="E22" s="54">
        <v>0</v>
      </c>
      <c r="F22" s="28">
        <f t="shared" si="0"/>
        <v>5</v>
      </c>
      <c r="G22" s="180"/>
      <c r="H22" s="28"/>
      <c r="I22" s="28"/>
      <c r="J22" s="54">
        <v>0</v>
      </c>
      <c r="K22" s="54"/>
      <c r="L22" s="54"/>
      <c r="M22" s="181">
        <v>0</v>
      </c>
      <c r="O22" s="178"/>
    </row>
    <row r="23" spans="1:15" ht="15.75" x14ac:dyDescent="0.25">
      <c r="A23" s="26">
        <v>2046</v>
      </c>
      <c r="B23" s="27"/>
      <c r="C23" s="27" t="s">
        <v>58</v>
      </c>
      <c r="D23" s="28">
        <f>+D24</f>
        <v>5734721</v>
      </c>
      <c r="E23" s="54">
        <f>+E24</f>
        <v>0</v>
      </c>
      <c r="F23" s="182">
        <f t="shared" si="0"/>
        <v>5734721</v>
      </c>
      <c r="G23" s="180"/>
      <c r="H23" s="28"/>
      <c r="I23" s="28"/>
      <c r="J23" s="54">
        <f>+J24</f>
        <v>0</v>
      </c>
      <c r="K23" s="54"/>
      <c r="L23" s="54"/>
      <c r="M23" s="181">
        <f>+M24</f>
        <v>0</v>
      </c>
      <c r="O23" s="178"/>
    </row>
    <row r="24" spans="1:15" ht="15.75" x14ac:dyDescent="0.25">
      <c r="A24" s="26">
        <v>20462</v>
      </c>
      <c r="B24" s="27">
        <v>20</v>
      </c>
      <c r="C24" s="27" t="s">
        <v>59</v>
      </c>
      <c r="D24" s="28">
        <v>5734721</v>
      </c>
      <c r="E24" s="54">
        <v>0</v>
      </c>
      <c r="F24" s="28">
        <f t="shared" si="0"/>
        <v>5734721</v>
      </c>
      <c r="G24" s="180"/>
      <c r="H24" s="28"/>
      <c r="I24" s="28"/>
      <c r="J24" s="54">
        <f>+J30+J39+J42</f>
        <v>0</v>
      </c>
      <c r="K24" s="54"/>
      <c r="L24" s="54"/>
      <c r="M24" s="181">
        <f>+M30+M39+M42</f>
        <v>0</v>
      </c>
      <c r="O24" s="178"/>
    </row>
    <row r="25" spans="1:15" ht="15.75" x14ac:dyDescent="0.25">
      <c r="A25" s="26">
        <v>2047</v>
      </c>
      <c r="B25" s="27"/>
      <c r="C25" s="27" t="s">
        <v>61</v>
      </c>
      <c r="D25" s="28">
        <f>+D26</f>
        <v>6795</v>
      </c>
      <c r="E25" s="54">
        <f>+E26</f>
        <v>0</v>
      </c>
      <c r="F25" s="182">
        <f t="shared" si="0"/>
        <v>6795</v>
      </c>
      <c r="G25" s="180"/>
      <c r="H25" s="28"/>
      <c r="I25" s="28"/>
      <c r="J25" s="54">
        <f>+J26</f>
        <v>0</v>
      </c>
      <c r="K25" s="54"/>
      <c r="L25" s="54"/>
      <c r="M25" s="181">
        <f>+M26</f>
        <v>0</v>
      </c>
      <c r="O25" s="178"/>
    </row>
    <row r="26" spans="1:15" ht="15.75" x14ac:dyDescent="0.25">
      <c r="A26" s="26">
        <v>20476</v>
      </c>
      <c r="B26" s="27">
        <v>20</v>
      </c>
      <c r="C26" s="27" t="s">
        <v>62</v>
      </c>
      <c r="D26" s="28">
        <v>6795</v>
      </c>
      <c r="E26" s="54">
        <v>0</v>
      </c>
      <c r="F26" s="28">
        <f t="shared" si="0"/>
        <v>6795</v>
      </c>
      <c r="G26" s="180"/>
      <c r="H26" s="28"/>
      <c r="I26" s="28"/>
      <c r="J26" s="54">
        <v>0</v>
      </c>
      <c r="K26" s="54"/>
      <c r="L26" s="54"/>
      <c r="M26" s="181">
        <v>0</v>
      </c>
      <c r="O26" s="178"/>
    </row>
    <row r="27" spans="1:15" ht="15.75" x14ac:dyDescent="0.25">
      <c r="A27" s="26">
        <v>2048</v>
      </c>
      <c r="B27" s="27"/>
      <c r="C27" s="27" t="s">
        <v>63</v>
      </c>
      <c r="D27" s="28">
        <f>+D28+D29</f>
        <v>4595185</v>
      </c>
      <c r="E27" s="54">
        <f>+E29</f>
        <v>0</v>
      </c>
      <c r="F27" s="182">
        <f t="shared" si="0"/>
        <v>4595185</v>
      </c>
      <c r="G27" s="180"/>
      <c r="H27" s="28"/>
      <c r="I27" s="28"/>
      <c r="J27" s="54">
        <f>+J28+J29</f>
        <v>610836</v>
      </c>
      <c r="K27" s="54">
        <v>0</v>
      </c>
      <c r="L27" s="54">
        <v>0</v>
      </c>
      <c r="M27" s="181">
        <f>+M28+M29</f>
        <v>610836</v>
      </c>
      <c r="O27" s="178">
        <f t="shared" si="1"/>
        <v>0.132929577372837</v>
      </c>
    </row>
    <row r="28" spans="1:15" ht="15.75" x14ac:dyDescent="0.25">
      <c r="A28" s="26">
        <v>20481</v>
      </c>
      <c r="B28" s="27">
        <v>20</v>
      </c>
      <c r="C28" s="27" t="s">
        <v>152</v>
      </c>
      <c r="D28" s="28">
        <v>747770</v>
      </c>
      <c r="E28" s="54">
        <f>+E29</f>
        <v>0</v>
      </c>
      <c r="F28" s="28">
        <f>+D28-E28</f>
        <v>747770</v>
      </c>
      <c r="G28" s="183"/>
      <c r="H28" s="183"/>
      <c r="I28" s="183"/>
      <c r="J28" s="54">
        <v>0</v>
      </c>
      <c r="K28" s="54"/>
      <c r="L28" s="54"/>
      <c r="M28" s="181">
        <v>0</v>
      </c>
      <c r="O28" s="178"/>
    </row>
    <row r="29" spans="1:15" ht="15.75" x14ac:dyDescent="0.25">
      <c r="A29" s="26">
        <v>20486</v>
      </c>
      <c r="B29" s="27">
        <v>20</v>
      </c>
      <c r="C29" s="27" t="s">
        <v>214</v>
      </c>
      <c r="D29" s="28">
        <v>3847415</v>
      </c>
      <c r="E29" s="54">
        <f>+E30</f>
        <v>0</v>
      </c>
      <c r="F29" s="28">
        <f>+D29-E29</f>
        <v>3847415</v>
      </c>
      <c r="G29" s="183"/>
      <c r="H29" s="183"/>
      <c r="I29" s="183"/>
      <c r="J29" s="54">
        <v>610836</v>
      </c>
      <c r="K29" s="54"/>
      <c r="L29" s="54"/>
      <c r="M29" s="181">
        <v>610836</v>
      </c>
      <c r="O29" s="178">
        <f t="shared" si="1"/>
        <v>0.15876530085784871</v>
      </c>
    </row>
    <row r="30" spans="1:15" ht="15.75" hidden="1" x14ac:dyDescent="0.25">
      <c r="A30" s="26">
        <v>2048</v>
      </c>
      <c r="B30" s="27">
        <v>20</v>
      </c>
      <c r="C30" s="27" t="s">
        <v>63</v>
      </c>
      <c r="D30" s="28">
        <v>6795</v>
      </c>
      <c r="E30" s="54">
        <v>0</v>
      </c>
      <c r="F30" s="28">
        <f>+D30-E30</f>
        <v>6795</v>
      </c>
      <c r="G30" s="180"/>
      <c r="H30" s="28"/>
      <c r="I30" s="28"/>
      <c r="J30" s="54">
        <f>+J35+J44+J46</f>
        <v>0</v>
      </c>
      <c r="K30" s="54"/>
      <c r="L30" s="54"/>
      <c r="M30" s="181">
        <f>+M35+M44+M46</f>
        <v>0</v>
      </c>
      <c r="O30" s="178">
        <f t="shared" si="1"/>
        <v>0</v>
      </c>
    </row>
    <row r="31" spans="1:15" ht="15.75" hidden="1" x14ac:dyDescent="0.25">
      <c r="A31" s="26">
        <v>20482</v>
      </c>
      <c r="B31" s="27">
        <v>20</v>
      </c>
      <c r="C31" s="27" t="s">
        <v>153</v>
      </c>
      <c r="D31" s="28">
        <v>0</v>
      </c>
      <c r="E31" s="54">
        <v>0</v>
      </c>
      <c r="F31" s="28">
        <f t="shared" si="0"/>
        <v>0</v>
      </c>
      <c r="G31" s="180"/>
      <c r="H31" s="180"/>
      <c r="I31" s="28"/>
      <c r="J31" s="54">
        <v>0</v>
      </c>
      <c r="K31" s="54">
        <v>0</v>
      </c>
      <c r="L31" s="54">
        <v>0</v>
      </c>
      <c r="M31" s="181">
        <v>0</v>
      </c>
      <c r="O31" s="178" t="e">
        <f t="shared" si="1"/>
        <v>#DIV/0!</v>
      </c>
    </row>
    <row r="32" spans="1:15" ht="15.75" hidden="1" x14ac:dyDescent="0.25">
      <c r="A32" s="26">
        <v>20486</v>
      </c>
      <c r="B32" s="27">
        <v>20</v>
      </c>
      <c r="C32" s="27" t="s">
        <v>214</v>
      </c>
      <c r="D32" s="28">
        <v>0</v>
      </c>
      <c r="E32" s="54">
        <v>0</v>
      </c>
      <c r="F32" s="28">
        <f t="shared" si="0"/>
        <v>0</v>
      </c>
      <c r="G32" s="180"/>
      <c r="H32" s="180"/>
      <c r="I32" s="28"/>
      <c r="J32" s="54">
        <v>0</v>
      </c>
      <c r="K32" s="54">
        <v>0</v>
      </c>
      <c r="L32" s="54">
        <v>0</v>
      </c>
      <c r="M32" s="181">
        <v>0</v>
      </c>
      <c r="O32" s="178" t="e">
        <f t="shared" si="1"/>
        <v>#DIV/0!</v>
      </c>
    </row>
    <row r="33" spans="1:15" ht="15.75" hidden="1" x14ac:dyDescent="0.25">
      <c r="A33" s="26">
        <v>2049</v>
      </c>
      <c r="B33" s="27">
        <v>20</v>
      </c>
      <c r="C33" s="30" t="s">
        <v>65</v>
      </c>
      <c r="D33" s="28">
        <v>0</v>
      </c>
      <c r="E33" s="54">
        <v>0</v>
      </c>
      <c r="F33" s="28">
        <f t="shared" si="0"/>
        <v>0</v>
      </c>
      <c r="G33" s="180"/>
      <c r="H33" s="180"/>
      <c r="I33" s="28"/>
      <c r="J33" s="54">
        <v>0</v>
      </c>
      <c r="K33" s="54">
        <v>0</v>
      </c>
      <c r="L33" s="54">
        <v>0</v>
      </c>
      <c r="M33" s="181">
        <v>0</v>
      </c>
      <c r="O33" s="178" t="e">
        <f t="shared" si="1"/>
        <v>#DIV/0!</v>
      </c>
    </row>
    <row r="34" spans="1:15" ht="15.75" hidden="1" x14ac:dyDescent="0.25">
      <c r="A34" s="26">
        <v>204911</v>
      </c>
      <c r="B34" s="27">
        <v>20</v>
      </c>
      <c r="C34" s="30" t="s">
        <v>156</v>
      </c>
      <c r="D34" s="28">
        <v>0</v>
      </c>
      <c r="E34" s="54">
        <v>0</v>
      </c>
      <c r="F34" s="28">
        <f t="shared" si="0"/>
        <v>0</v>
      </c>
      <c r="G34" s="180"/>
      <c r="H34" s="180"/>
      <c r="I34" s="28"/>
      <c r="J34" s="54">
        <v>0</v>
      </c>
      <c r="K34" s="54">
        <v>0</v>
      </c>
      <c r="L34" s="54">
        <v>0</v>
      </c>
      <c r="M34" s="181">
        <v>0</v>
      </c>
      <c r="O34" s="178" t="e">
        <f t="shared" si="1"/>
        <v>#DIV/0!</v>
      </c>
    </row>
    <row r="35" spans="1:15" ht="15.75" hidden="1" x14ac:dyDescent="0.25">
      <c r="A35" s="26">
        <v>20410</v>
      </c>
      <c r="B35" s="27">
        <v>20</v>
      </c>
      <c r="C35" s="30" t="s">
        <v>158</v>
      </c>
      <c r="D35" s="28">
        <v>0</v>
      </c>
      <c r="E35" s="54">
        <v>0</v>
      </c>
      <c r="F35" s="28">
        <f t="shared" si="0"/>
        <v>0</v>
      </c>
      <c r="G35" s="180"/>
      <c r="H35" s="180"/>
      <c r="I35" s="28"/>
      <c r="J35" s="54">
        <v>0</v>
      </c>
      <c r="K35" s="54">
        <v>0</v>
      </c>
      <c r="L35" s="54">
        <v>0</v>
      </c>
      <c r="M35" s="181">
        <v>0</v>
      </c>
      <c r="O35" s="178" t="e">
        <f t="shared" si="1"/>
        <v>#DIV/0!</v>
      </c>
    </row>
    <row r="36" spans="1:15" ht="15.75" hidden="1" x14ac:dyDescent="0.25">
      <c r="A36" s="26">
        <v>204102</v>
      </c>
      <c r="B36" s="27">
        <v>20</v>
      </c>
      <c r="C36" s="30" t="s">
        <v>159</v>
      </c>
      <c r="D36" s="28">
        <v>0</v>
      </c>
      <c r="E36" s="54">
        <v>0</v>
      </c>
      <c r="F36" s="28">
        <f t="shared" si="0"/>
        <v>0</v>
      </c>
      <c r="G36" s="180"/>
      <c r="H36" s="180"/>
      <c r="I36" s="28"/>
      <c r="J36" s="54">
        <v>0</v>
      </c>
      <c r="K36" s="54">
        <v>0</v>
      </c>
      <c r="L36" s="54">
        <v>0</v>
      </c>
      <c r="M36" s="181">
        <v>0</v>
      </c>
      <c r="O36" s="178" t="e">
        <f t="shared" si="1"/>
        <v>#DIV/0!</v>
      </c>
    </row>
    <row r="37" spans="1:15" ht="15.75" x14ac:dyDescent="0.25">
      <c r="A37" s="26">
        <v>20411</v>
      </c>
      <c r="B37" s="27"/>
      <c r="C37" s="30" t="s">
        <v>160</v>
      </c>
      <c r="D37" s="180">
        <f>+D39</f>
        <v>4553485</v>
      </c>
      <c r="E37" s="54">
        <f>+E39</f>
        <v>0</v>
      </c>
      <c r="F37" s="28">
        <f>+D37-E37</f>
        <v>4553485</v>
      </c>
      <c r="G37" s="180"/>
      <c r="H37" s="180"/>
      <c r="I37" s="28"/>
      <c r="J37" s="54">
        <f>+J39</f>
        <v>0</v>
      </c>
      <c r="K37" s="54">
        <v>0</v>
      </c>
      <c r="L37" s="54">
        <v>0</v>
      </c>
      <c r="M37" s="181">
        <f>+M39</f>
        <v>0</v>
      </c>
      <c r="O37" s="178">
        <f t="shared" si="1"/>
        <v>0</v>
      </c>
    </row>
    <row r="38" spans="1:15" ht="15.75" hidden="1" x14ac:dyDescent="0.25">
      <c r="A38" s="26">
        <v>204111</v>
      </c>
      <c r="B38" s="27">
        <v>20</v>
      </c>
      <c r="C38" s="30" t="s">
        <v>161</v>
      </c>
      <c r="D38" s="180">
        <v>0</v>
      </c>
      <c r="E38" s="54">
        <v>0</v>
      </c>
      <c r="F38" s="28">
        <f t="shared" si="0"/>
        <v>0</v>
      </c>
      <c r="G38" s="180"/>
      <c r="H38" s="180"/>
      <c r="I38" s="28"/>
      <c r="J38" s="54">
        <v>0</v>
      </c>
      <c r="K38" s="54">
        <v>0</v>
      </c>
      <c r="L38" s="54">
        <v>0</v>
      </c>
      <c r="M38" s="181">
        <v>0</v>
      </c>
      <c r="O38" s="178" t="e">
        <f t="shared" si="1"/>
        <v>#DIV/0!</v>
      </c>
    </row>
    <row r="39" spans="1:15" ht="15.75" x14ac:dyDescent="0.25">
      <c r="A39" s="26">
        <v>204111</v>
      </c>
      <c r="B39" s="27">
        <v>20</v>
      </c>
      <c r="C39" s="30" t="s">
        <v>161</v>
      </c>
      <c r="D39" s="180">
        <v>4553485</v>
      </c>
      <c r="E39" s="54">
        <v>0</v>
      </c>
      <c r="F39" s="28">
        <f t="shared" si="0"/>
        <v>4553485</v>
      </c>
      <c r="G39" s="180"/>
      <c r="H39" s="180"/>
      <c r="I39" s="28"/>
      <c r="J39" s="54">
        <v>0</v>
      </c>
      <c r="K39" s="54"/>
      <c r="L39" s="54"/>
      <c r="M39" s="181">
        <v>0</v>
      </c>
      <c r="O39" s="178">
        <f t="shared" si="1"/>
        <v>0</v>
      </c>
    </row>
    <row r="40" spans="1:15" ht="15.75" x14ac:dyDescent="0.25">
      <c r="A40" s="26">
        <v>20441</v>
      </c>
      <c r="B40" s="27"/>
      <c r="C40" s="30" t="s">
        <v>70</v>
      </c>
      <c r="D40" s="180">
        <f>+D41</f>
        <v>21545264.550000001</v>
      </c>
      <c r="E40" s="54">
        <f>+E41</f>
        <v>0</v>
      </c>
      <c r="F40" s="28">
        <f>+D40-E40</f>
        <v>21545264.550000001</v>
      </c>
      <c r="G40" s="180"/>
      <c r="H40" s="180"/>
      <c r="I40" s="28"/>
      <c r="J40" s="54">
        <f>+J41</f>
        <v>21545175</v>
      </c>
      <c r="K40" s="54">
        <v>0</v>
      </c>
      <c r="L40" s="54">
        <v>0</v>
      </c>
      <c r="M40" s="181">
        <f>+M41</f>
        <v>21545175</v>
      </c>
      <c r="O40" s="178">
        <f t="shared" si="1"/>
        <v>0.99999584363423377</v>
      </c>
    </row>
    <row r="41" spans="1:15" ht="15.75" x14ac:dyDescent="0.25">
      <c r="A41" s="26">
        <v>2044113</v>
      </c>
      <c r="B41" s="27">
        <v>20</v>
      </c>
      <c r="C41" s="30" t="s">
        <v>70</v>
      </c>
      <c r="D41" s="180">
        <v>21545264.550000001</v>
      </c>
      <c r="E41" s="54">
        <v>0</v>
      </c>
      <c r="F41" s="28">
        <f t="shared" si="0"/>
        <v>21545264.550000001</v>
      </c>
      <c r="G41" s="180"/>
      <c r="H41" s="180"/>
      <c r="I41" s="28"/>
      <c r="J41" s="54">
        <v>21545175</v>
      </c>
      <c r="K41" s="54"/>
      <c r="L41" s="54"/>
      <c r="M41" s="181">
        <v>21545175</v>
      </c>
      <c r="O41" s="178">
        <f t="shared" si="1"/>
        <v>0.99999584363423377</v>
      </c>
    </row>
    <row r="42" spans="1:15" ht="15.75" hidden="1" x14ac:dyDescent="0.25">
      <c r="A42" s="26">
        <v>204215</v>
      </c>
      <c r="B42" s="27">
        <v>20</v>
      </c>
      <c r="C42" s="30" t="s">
        <v>165</v>
      </c>
      <c r="D42" s="180">
        <v>0</v>
      </c>
      <c r="E42" s="54">
        <v>0</v>
      </c>
      <c r="F42" s="28">
        <f t="shared" si="0"/>
        <v>0</v>
      </c>
      <c r="G42" s="180"/>
      <c r="H42" s="180"/>
      <c r="I42" s="28"/>
      <c r="J42" s="54">
        <v>0</v>
      </c>
      <c r="K42" s="54">
        <v>0</v>
      </c>
      <c r="L42" s="54">
        <v>0</v>
      </c>
      <c r="M42" s="181">
        <v>0</v>
      </c>
      <c r="O42" s="178" t="e">
        <f t="shared" si="1"/>
        <v>#DIV/0!</v>
      </c>
    </row>
    <row r="43" spans="1:15" ht="15.75" x14ac:dyDescent="0.25">
      <c r="A43" s="26">
        <v>3</v>
      </c>
      <c r="B43" s="27"/>
      <c r="C43" s="30" t="s">
        <v>71</v>
      </c>
      <c r="D43" s="180">
        <f>+D44</f>
        <v>349858420</v>
      </c>
      <c r="E43" s="54">
        <f>+E44</f>
        <v>0</v>
      </c>
      <c r="F43" s="180">
        <f t="shared" si="0"/>
        <v>349858420</v>
      </c>
      <c r="G43" s="180"/>
      <c r="H43" s="180"/>
      <c r="I43" s="28"/>
      <c r="J43" s="54">
        <f>+J44</f>
        <v>0</v>
      </c>
      <c r="K43" s="54">
        <v>0</v>
      </c>
      <c r="L43" s="54">
        <v>0</v>
      </c>
      <c r="M43" s="181">
        <f>+M44</f>
        <v>0</v>
      </c>
      <c r="O43" s="178">
        <f t="shared" si="1"/>
        <v>0</v>
      </c>
    </row>
    <row r="44" spans="1:15" ht="15.75" x14ac:dyDescent="0.25">
      <c r="A44" s="26">
        <v>36</v>
      </c>
      <c r="B44" s="27"/>
      <c r="C44" s="30" t="s">
        <v>72</v>
      </c>
      <c r="D44" s="180">
        <f>+D45</f>
        <v>349858420</v>
      </c>
      <c r="E44" s="54">
        <f>+E45</f>
        <v>0</v>
      </c>
      <c r="F44" s="28">
        <f t="shared" si="0"/>
        <v>349858420</v>
      </c>
      <c r="G44" s="180"/>
      <c r="H44" s="180"/>
      <c r="I44" s="28"/>
      <c r="J44" s="54">
        <f>+J45</f>
        <v>0</v>
      </c>
      <c r="K44" s="54">
        <v>0</v>
      </c>
      <c r="L44" s="54">
        <v>0</v>
      </c>
      <c r="M44" s="181">
        <f>+M45</f>
        <v>0</v>
      </c>
      <c r="O44" s="178">
        <f t="shared" si="1"/>
        <v>0</v>
      </c>
    </row>
    <row r="45" spans="1:15" ht="15.75" x14ac:dyDescent="0.25">
      <c r="A45" s="26">
        <v>361</v>
      </c>
      <c r="B45" s="27"/>
      <c r="C45" s="30" t="s">
        <v>73</v>
      </c>
      <c r="D45" s="180">
        <f>+D46+D47</f>
        <v>349858420</v>
      </c>
      <c r="E45" s="54">
        <f>+E46+E47</f>
        <v>0</v>
      </c>
      <c r="F45" s="28">
        <f t="shared" si="0"/>
        <v>349858420</v>
      </c>
      <c r="G45" s="180"/>
      <c r="H45" s="180"/>
      <c r="I45" s="28"/>
      <c r="J45" s="54">
        <f>+J46+J47</f>
        <v>0</v>
      </c>
      <c r="K45" s="54">
        <v>0</v>
      </c>
      <c r="L45" s="54">
        <v>0</v>
      </c>
      <c r="M45" s="181">
        <f>+M46+M47</f>
        <v>0</v>
      </c>
      <c r="O45" s="178">
        <f t="shared" si="1"/>
        <v>0</v>
      </c>
    </row>
    <row r="46" spans="1:15" ht="15.75" x14ac:dyDescent="0.25">
      <c r="A46" s="26">
        <v>36112</v>
      </c>
      <c r="B46" s="27">
        <v>10</v>
      </c>
      <c r="C46" s="30" t="s">
        <v>170</v>
      </c>
      <c r="D46" s="180">
        <v>1294836</v>
      </c>
      <c r="E46" s="54">
        <v>0</v>
      </c>
      <c r="F46" s="28">
        <f t="shared" si="0"/>
        <v>1294836</v>
      </c>
      <c r="G46" s="180"/>
      <c r="H46" s="180"/>
      <c r="I46" s="28"/>
      <c r="J46" s="54">
        <v>0</v>
      </c>
      <c r="K46" s="54"/>
      <c r="L46" s="54"/>
      <c r="M46" s="181">
        <v>0</v>
      </c>
      <c r="O46" s="178">
        <f t="shared" si="1"/>
        <v>0</v>
      </c>
    </row>
    <row r="47" spans="1:15" ht="33.75" customHeight="1" thickBot="1" x14ac:dyDescent="0.3">
      <c r="A47" s="26">
        <v>36112</v>
      </c>
      <c r="B47" s="27">
        <v>20</v>
      </c>
      <c r="C47" s="30" t="s">
        <v>170</v>
      </c>
      <c r="D47" s="180">
        <v>348563584</v>
      </c>
      <c r="E47" s="54">
        <v>0</v>
      </c>
      <c r="F47" s="28">
        <f t="shared" si="0"/>
        <v>348563584</v>
      </c>
      <c r="G47" s="180"/>
      <c r="H47" s="180"/>
      <c r="I47" s="28"/>
      <c r="J47" s="54">
        <v>0</v>
      </c>
      <c r="K47" s="54"/>
      <c r="L47" s="54"/>
      <c r="M47" s="181">
        <v>0</v>
      </c>
      <c r="O47" s="178"/>
    </row>
    <row r="48" spans="1:15" ht="16.5" thickBot="1" x14ac:dyDescent="0.3">
      <c r="A48" s="184" t="s">
        <v>75</v>
      </c>
      <c r="B48" s="108"/>
      <c r="C48" s="148" t="s">
        <v>76</v>
      </c>
      <c r="D48" s="185">
        <f>+D49+D68+D71+D76</f>
        <v>11880326999.389999</v>
      </c>
      <c r="E48" s="186">
        <f>+E49+E68+E71+E76</f>
        <v>2257796</v>
      </c>
      <c r="F48" s="185">
        <f>+D48-E48</f>
        <v>11878069203.389999</v>
      </c>
      <c r="G48" s="185"/>
      <c r="H48" s="185"/>
      <c r="I48" s="109"/>
      <c r="J48" s="186">
        <f>+J49+J68+J71+J76</f>
        <v>1986384</v>
      </c>
      <c r="K48" s="186">
        <f>+K49+K68+K71+K76</f>
        <v>0</v>
      </c>
      <c r="L48" s="186">
        <f>+L49+L68+L71+L76</f>
        <v>0</v>
      </c>
      <c r="M48" s="187">
        <f>+M49+M68+M71+M76</f>
        <v>1986384</v>
      </c>
      <c r="O48" s="178">
        <f t="shared" ref="O48:O54" si="3">+M48/F48</f>
        <v>1.6723121965252452E-4</v>
      </c>
    </row>
    <row r="49" spans="1:15" ht="34.5" customHeight="1" x14ac:dyDescent="0.25">
      <c r="A49" s="21">
        <v>113</v>
      </c>
      <c r="B49" s="22"/>
      <c r="C49" s="78" t="s">
        <v>77</v>
      </c>
      <c r="D49" s="188">
        <f>+D53+D55</f>
        <v>747261599</v>
      </c>
      <c r="E49" s="24">
        <f>+E53+E55</f>
        <v>0</v>
      </c>
      <c r="F49" s="23">
        <f>+D49-E49</f>
        <v>747261599</v>
      </c>
      <c r="G49" s="188"/>
      <c r="H49" s="188"/>
      <c r="I49" s="23"/>
      <c r="J49" s="24">
        <f>+J53+J55</f>
        <v>0</v>
      </c>
      <c r="K49" s="24">
        <v>0</v>
      </c>
      <c r="L49" s="24">
        <v>0</v>
      </c>
      <c r="M49" s="189">
        <f>+M53+M55</f>
        <v>0</v>
      </c>
      <c r="O49" s="178">
        <f t="shared" si="3"/>
        <v>0</v>
      </c>
    </row>
    <row r="50" spans="1:15" ht="15" hidden="1" customHeight="1" x14ac:dyDescent="0.25">
      <c r="A50" s="26">
        <v>113601</v>
      </c>
      <c r="B50" s="27">
        <v>11</v>
      </c>
      <c r="C50" s="30" t="s">
        <v>85</v>
      </c>
      <c r="D50" s="180">
        <v>0</v>
      </c>
      <c r="E50" s="54">
        <v>0</v>
      </c>
      <c r="F50" s="28">
        <f>+D50-E50</f>
        <v>0</v>
      </c>
      <c r="G50" s="180"/>
      <c r="H50" s="180"/>
      <c r="I50" s="28"/>
      <c r="J50" s="54">
        <v>0</v>
      </c>
      <c r="K50" s="54">
        <v>0</v>
      </c>
      <c r="L50" s="54">
        <v>0</v>
      </c>
      <c r="M50" s="181">
        <v>0</v>
      </c>
      <c r="O50" s="178" t="e">
        <f t="shared" si="3"/>
        <v>#DIV/0!</v>
      </c>
    </row>
    <row r="51" spans="1:15" ht="15" hidden="1" customHeight="1" x14ac:dyDescent="0.25">
      <c r="A51" s="26">
        <v>113601</v>
      </c>
      <c r="B51" s="27">
        <v>21</v>
      </c>
      <c r="C51" s="30" t="s">
        <v>85</v>
      </c>
      <c r="D51" s="180">
        <v>0</v>
      </c>
      <c r="E51" s="54"/>
      <c r="F51" s="28"/>
      <c r="G51" s="180"/>
      <c r="H51" s="180"/>
      <c r="I51" s="28"/>
      <c r="J51" s="54">
        <v>0</v>
      </c>
      <c r="K51" s="54"/>
      <c r="L51" s="54"/>
      <c r="M51" s="181">
        <v>0</v>
      </c>
      <c r="O51" s="178" t="e">
        <f t="shared" si="3"/>
        <v>#DIV/0!</v>
      </c>
    </row>
    <row r="52" spans="1:15" ht="35.25" hidden="1" customHeight="1" x14ac:dyDescent="0.25">
      <c r="A52" s="26">
        <v>1136016</v>
      </c>
      <c r="B52" s="27">
        <v>10</v>
      </c>
      <c r="C52" s="30" t="s">
        <v>215</v>
      </c>
      <c r="D52" s="180">
        <v>0</v>
      </c>
      <c r="E52" s="54">
        <v>0</v>
      </c>
      <c r="F52" s="28">
        <f>+D52-E52</f>
        <v>0</v>
      </c>
      <c r="G52" s="180"/>
      <c r="H52" s="180"/>
      <c r="I52" s="28"/>
      <c r="J52" s="54">
        <v>0</v>
      </c>
      <c r="K52" s="54">
        <v>0</v>
      </c>
      <c r="L52" s="54">
        <v>0</v>
      </c>
      <c r="M52" s="181">
        <v>0</v>
      </c>
      <c r="O52" s="178" t="e">
        <f t="shared" si="3"/>
        <v>#DIV/0!</v>
      </c>
    </row>
    <row r="53" spans="1:15" ht="15" customHeight="1" x14ac:dyDescent="0.25">
      <c r="A53" s="26">
        <v>113605</v>
      </c>
      <c r="B53" s="27"/>
      <c r="C53" s="30" t="s">
        <v>216</v>
      </c>
      <c r="D53" s="180">
        <f>+D54</f>
        <v>722611599</v>
      </c>
      <c r="E53" s="54">
        <f>+E54</f>
        <v>0</v>
      </c>
      <c r="F53" s="28">
        <f>+D53-E53</f>
        <v>722611599</v>
      </c>
      <c r="G53" s="180"/>
      <c r="H53" s="180"/>
      <c r="I53" s="28"/>
      <c r="J53" s="54">
        <f>+J54</f>
        <v>0</v>
      </c>
      <c r="K53" s="54">
        <v>0</v>
      </c>
      <c r="L53" s="54">
        <v>0</v>
      </c>
      <c r="M53" s="181">
        <f>+M54</f>
        <v>0</v>
      </c>
      <c r="O53" s="178">
        <f t="shared" si="3"/>
        <v>0</v>
      </c>
    </row>
    <row r="54" spans="1:15" ht="45" customHeight="1" x14ac:dyDescent="0.25">
      <c r="A54" s="26">
        <v>1136057</v>
      </c>
      <c r="B54" s="27">
        <v>20</v>
      </c>
      <c r="C54" s="30" t="s">
        <v>89</v>
      </c>
      <c r="D54" s="180">
        <v>722611599</v>
      </c>
      <c r="E54" s="54">
        <v>0</v>
      </c>
      <c r="F54" s="28">
        <f>+D54-E54</f>
        <v>722611599</v>
      </c>
      <c r="G54" s="180"/>
      <c r="H54" s="180"/>
      <c r="I54" s="28"/>
      <c r="J54" s="54">
        <v>0</v>
      </c>
      <c r="K54" s="54">
        <v>0</v>
      </c>
      <c r="L54" s="54">
        <v>0</v>
      </c>
      <c r="M54" s="181">
        <v>0</v>
      </c>
      <c r="O54" s="178">
        <f t="shared" si="3"/>
        <v>0</v>
      </c>
    </row>
    <row r="55" spans="1:15" ht="33" customHeight="1" x14ac:dyDescent="0.25">
      <c r="A55" s="26">
        <v>113607</v>
      </c>
      <c r="B55" s="27"/>
      <c r="C55" s="30" t="s">
        <v>90</v>
      </c>
      <c r="D55" s="180">
        <f>+D56</f>
        <v>24650000</v>
      </c>
      <c r="E55" s="54">
        <f>+E56</f>
        <v>0</v>
      </c>
      <c r="F55" s="28">
        <f>+D55-E55</f>
        <v>24650000</v>
      </c>
      <c r="G55" s="180"/>
      <c r="H55" s="180"/>
      <c r="I55" s="28"/>
      <c r="J55" s="54">
        <f>+J56</f>
        <v>0</v>
      </c>
      <c r="K55" s="54">
        <v>0</v>
      </c>
      <c r="L55" s="54">
        <v>0</v>
      </c>
      <c r="M55" s="181">
        <f>+M56</f>
        <v>0</v>
      </c>
      <c r="O55" s="178"/>
    </row>
    <row r="56" spans="1:15" ht="45" customHeight="1" thickBot="1" x14ac:dyDescent="0.3">
      <c r="A56" s="32">
        <v>1136071</v>
      </c>
      <c r="B56" s="33">
        <v>20</v>
      </c>
      <c r="C56" s="73" t="s">
        <v>91</v>
      </c>
      <c r="D56" s="34">
        <v>24650000</v>
      </c>
      <c r="E56" s="35">
        <v>0</v>
      </c>
      <c r="F56" s="36">
        <f>+D56-E56</f>
        <v>24650000</v>
      </c>
      <c r="G56" s="34"/>
      <c r="H56" s="34"/>
      <c r="I56" s="36"/>
      <c r="J56" s="35">
        <v>0</v>
      </c>
      <c r="K56" s="35">
        <v>0</v>
      </c>
      <c r="L56" s="35">
        <v>0</v>
      </c>
      <c r="M56" s="190">
        <v>0</v>
      </c>
      <c r="O56" s="178"/>
    </row>
    <row r="57" spans="1:15" ht="22.5" customHeight="1" x14ac:dyDescent="0.25">
      <c r="A57" s="38"/>
      <c r="B57" s="39"/>
      <c r="C57" s="75"/>
      <c r="D57" s="40"/>
      <c r="E57" s="191"/>
      <c r="F57" s="42"/>
      <c r="G57" s="40"/>
      <c r="H57" s="40"/>
      <c r="I57" s="42"/>
      <c r="J57" s="42"/>
      <c r="K57" s="42"/>
      <c r="L57" s="42"/>
      <c r="M57" s="42"/>
      <c r="O57" s="178"/>
    </row>
    <row r="58" spans="1:15" ht="12.75" customHeight="1" thickBot="1" x14ac:dyDescent="0.3">
      <c r="A58" s="58"/>
      <c r="C58" s="57"/>
      <c r="D58" s="192"/>
      <c r="E58" s="4"/>
      <c r="F58" s="59"/>
      <c r="G58" s="192"/>
      <c r="H58" s="192"/>
      <c r="I58" s="59"/>
      <c r="J58" s="59"/>
      <c r="K58" s="59"/>
      <c r="L58" s="59"/>
      <c r="M58" s="59"/>
      <c r="O58" s="178"/>
    </row>
    <row r="59" spans="1:15" x14ac:dyDescent="0.25">
      <c r="A59" s="416" t="s">
        <v>1</v>
      </c>
      <c r="B59" s="417"/>
      <c r="C59" s="417"/>
      <c r="D59" s="417"/>
      <c r="E59" s="417"/>
      <c r="F59" s="417"/>
      <c r="G59" s="417"/>
      <c r="H59" s="417"/>
      <c r="I59" s="417"/>
      <c r="J59" s="417"/>
      <c r="K59" s="417"/>
      <c r="L59" s="417"/>
      <c r="M59" s="418"/>
    </row>
    <row r="60" spans="1:15" x14ac:dyDescent="0.25">
      <c r="A60" s="419" t="s">
        <v>203</v>
      </c>
      <c r="B60" s="420"/>
      <c r="C60" s="420"/>
      <c r="D60" s="420"/>
      <c r="E60" s="420"/>
      <c r="F60" s="420"/>
      <c r="G60" s="420"/>
      <c r="H60" s="420"/>
      <c r="I60" s="420"/>
      <c r="J60" s="420"/>
      <c r="K60" s="420"/>
      <c r="L60" s="420"/>
      <c r="M60" s="421"/>
    </row>
    <row r="61" spans="1:15" ht="3" customHeight="1" x14ac:dyDescent="0.25">
      <c r="A61" s="2"/>
      <c r="M61" s="5"/>
    </row>
    <row r="62" spans="1:15" ht="13.5" customHeight="1" x14ac:dyDescent="0.25">
      <c r="A62" s="6" t="s">
        <v>0</v>
      </c>
      <c r="D62" s="193"/>
      <c r="M62" s="5"/>
    </row>
    <row r="63" spans="1:15" ht="2.25" customHeight="1" x14ac:dyDescent="0.25">
      <c r="A63" s="2"/>
      <c r="M63" s="7"/>
    </row>
    <row r="64" spans="1:15" ht="18.75" customHeight="1" x14ac:dyDescent="0.25">
      <c r="A64" s="2" t="s">
        <v>3</v>
      </c>
      <c r="C64" s="1" t="s">
        <v>4</v>
      </c>
      <c r="F64" s="3" t="str">
        <f>F8</f>
        <v>MES:</v>
      </c>
      <c r="J64" s="3" t="str">
        <f>J8:M8</f>
        <v>FEBRERO</v>
      </c>
      <c r="K64" s="1"/>
      <c r="M64" s="5" t="str">
        <f>M8</f>
        <v>VIGENCIA: 2017</v>
      </c>
    </row>
    <row r="65" spans="1:16" ht="4.5" customHeight="1" thickBot="1" x14ac:dyDescent="0.3">
      <c r="A65" s="103"/>
      <c r="B65" s="62"/>
      <c r="C65" s="62"/>
      <c r="D65" s="62"/>
      <c r="E65" s="169"/>
      <c r="F65" s="63"/>
      <c r="G65" s="63"/>
      <c r="H65" s="63"/>
      <c r="I65" s="63"/>
      <c r="J65" s="63"/>
      <c r="K65" s="63"/>
      <c r="L65" s="63"/>
      <c r="M65" s="65"/>
    </row>
    <row r="66" spans="1:16" ht="14.25" customHeight="1" thickBot="1" x14ac:dyDescent="0.3">
      <c r="A66" s="428"/>
      <c r="B66" s="429"/>
      <c r="C66" s="429"/>
      <c r="D66" s="429"/>
      <c r="E66" s="429"/>
      <c r="F66" s="429"/>
      <c r="G66" s="429"/>
      <c r="H66" s="429"/>
      <c r="I66" s="429"/>
      <c r="J66" s="429"/>
      <c r="K66" s="429"/>
      <c r="L66" s="429"/>
      <c r="M66" s="430"/>
    </row>
    <row r="67" spans="1:16" ht="54" customHeight="1" thickBot="1" x14ac:dyDescent="0.3">
      <c r="A67" s="170" t="s">
        <v>205</v>
      </c>
      <c r="B67" s="171"/>
      <c r="C67" s="171" t="s">
        <v>206</v>
      </c>
      <c r="D67" s="172" t="s">
        <v>207</v>
      </c>
      <c r="E67" s="173" t="s">
        <v>208</v>
      </c>
      <c r="F67" s="172" t="s">
        <v>209</v>
      </c>
      <c r="G67" s="172"/>
      <c r="H67" s="172"/>
      <c r="I67" s="172"/>
      <c r="J67" s="172" t="s">
        <v>210</v>
      </c>
      <c r="K67" s="172" t="s">
        <v>211</v>
      </c>
      <c r="L67" s="172" t="s">
        <v>212</v>
      </c>
      <c r="M67" s="174" t="s">
        <v>213</v>
      </c>
    </row>
    <row r="68" spans="1:16" s="57" customFormat="1" ht="33" customHeight="1" x14ac:dyDescent="0.25">
      <c r="A68" s="77">
        <v>223</v>
      </c>
      <c r="B68" s="78"/>
      <c r="C68" s="78" t="s">
        <v>92</v>
      </c>
      <c r="D68" s="194">
        <f>+D69</f>
        <v>62818700.390000001</v>
      </c>
      <c r="E68" s="24">
        <f>+E69</f>
        <v>0</v>
      </c>
      <c r="F68" s="23">
        <f t="shared" ref="F68:F75" si="4">+D68-E68</f>
        <v>62818700.390000001</v>
      </c>
      <c r="G68" s="194"/>
      <c r="H68" s="194"/>
      <c r="I68" s="195"/>
      <c r="J68" s="23">
        <f>+J69</f>
        <v>0</v>
      </c>
      <c r="K68" s="23"/>
      <c r="L68" s="23"/>
      <c r="M68" s="25">
        <f>+M69</f>
        <v>0</v>
      </c>
      <c r="O68" s="178">
        <f t="shared" ref="O68:O75" si="5">+M68/F68</f>
        <v>0</v>
      </c>
    </row>
    <row r="69" spans="1:16" s="57" customFormat="1" ht="23.25" customHeight="1" x14ac:dyDescent="0.25">
      <c r="A69" s="55">
        <v>223600</v>
      </c>
      <c r="B69" s="30"/>
      <c r="C69" s="30" t="s">
        <v>78</v>
      </c>
      <c r="D69" s="196">
        <f>+D70</f>
        <v>62818700.390000001</v>
      </c>
      <c r="E69" s="54">
        <f>+E70</f>
        <v>0</v>
      </c>
      <c r="F69" s="28">
        <f t="shared" si="4"/>
        <v>62818700.390000001</v>
      </c>
      <c r="G69" s="196"/>
      <c r="H69" s="196"/>
      <c r="I69" s="56"/>
      <c r="J69" s="28">
        <f>+J70</f>
        <v>0</v>
      </c>
      <c r="K69" s="28"/>
      <c r="L69" s="28"/>
      <c r="M69" s="29">
        <f>+M70</f>
        <v>0</v>
      </c>
      <c r="O69" s="178">
        <f t="shared" si="5"/>
        <v>0</v>
      </c>
    </row>
    <row r="70" spans="1:16" s="57" customFormat="1" ht="62.25" customHeight="1" x14ac:dyDescent="0.25">
      <c r="A70" s="55">
        <v>2236001</v>
      </c>
      <c r="B70" s="30">
        <v>20</v>
      </c>
      <c r="C70" s="30" t="s">
        <v>93</v>
      </c>
      <c r="D70" s="196">
        <v>62818700.390000001</v>
      </c>
      <c r="E70" s="54">
        <v>0</v>
      </c>
      <c r="F70" s="28">
        <f t="shared" si="4"/>
        <v>62818700.390000001</v>
      </c>
      <c r="G70" s="196"/>
      <c r="H70" s="196"/>
      <c r="I70" s="56"/>
      <c r="J70" s="28">
        <v>0</v>
      </c>
      <c r="K70" s="28"/>
      <c r="L70" s="28"/>
      <c r="M70" s="29">
        <v>0</v>
      </c>
      <c r="O70" s="178">
        <f t="shared" si="5"/>
        <v>0</v>
      </c>
    </row>
    <row r="71" spans="1:16" s="57" customFormat="1" ht="57.75" customHeight="1" x14ac:dyDescent="0.25">
      <c r="A71" s="55">
        <v>520</v>
      </c>
      <c r="B71" s="30"/>
      <c r="C71" s="30" t="s">
        <v>94</v>
      </c>
      <c r="D71" s="196">
        <f>+D72</f>
        <v>7376363628</v>
      </c>
      <c r="E71" s="28">
        <f>+E72</f>
        <v>2257796</v>
      </c>
      <c r="F71" s="196">
        <f t="shared" si="4"/>
        <v>7374105832</v>
      </c>
      <c r="G71" s="196"/>
      <c r="H71" s="196"/>
      <c r="I71" s="56"/>
      <c r="J71" s="28">
        <f>+J72</f>
        <v>1986384</v>
      </c>
      <c r="K71" s="28">
        <f>+K72</f>
        <v>0</v>
      </c>
      <c r="L71" s="28">
        <f>+L72</f>
        <v>0</v>
      </c>
      <c r="M71" s="29">
        <f>+M72</f>
        <v>1986384</v>
      </c>
      <c r="O71" s="178">
        <f t="shared" si="5"/>
        <v>2.6937286299581818E-4</v>
      </c>
      <c r="P71" s="197">
        <f>+M71-10384330698</f>
        <v>-10382344314</v>
      </c>
    </row>
    <row r="72" spans="1:16" s="57" customFormat="1" ht="15.75" customHeight="1" x14ac:dyDescent="0.25">
      <c r="A72" s="55">
        <v>520600</v>
      </c>
      <c r="B72" s="30"/>
      <c r="C72" s="30" t="s">
        <v>78</v>
      </c>
      <c r="D72" s="196">
        <f>SUM(D73:D75)</f>
        <v>7376363628</v>
      </c>
      <c r="E72" s="80">
        <f>SUM(E73:E75)</f>
        <v>2257796</v>
      </c>
      <c r="F72" s="196">
        <f t="shared" si="4"/>
        <v>7374105832</v>
      </c>
      <c r="G72" s="196"/>
      <c r="H72" s="196"/>
      <c r="I72" s="56"/>
      <c r="J72" s="28">
        <f>SUM(J73:J75)</f>
        <v>1986384</v>
      </c>
      <c r="K72" s="28">
        <v>0</v>
      </c>
      <c r="L72" s="28">
        <v>0</v>
      </c>
      <c r="M72" s="29">
        <f>SUM(M73:M75)</f>
        <v>1986384</v>
      </c>
      <c r="O72" s="178">
        <f t="shared" si="5"/>
        <v>2.6937286299581818E-4</v>
      </c>
    </row>
    <row r="73" spans="1:16" s="57" customFormat="1" ht="32.25" customHeight="1" x14ac:dyDescent="0.25">
      <c r="A73" s="55">
        <v>5206002</v>
      </c>
      <c r="B73" s="30">
        <v>20</v>
      </c>
      <c r="C73" s="30" t="s">
        <v>95</v>
      </c>
      <c r="D73" s="196">
        <v>6785227530</v>
      </c>
      <c r="E73" s="54">
        <v>0</v>
      </c>
      <c r="F73" s="28">
        <f t="shared" si="4"/>
        <v>6785227530</v>
      </c>
      <c r="G73" s="196"/>
      <c r="H73" s="196"/>
      <c r="I73" s="56"/>
      <c r="J73" s="182">
        <v>0</v>
      </c>
      <c r="K73" s="182"/>
      <c r="L73" s="182"/>
      <c r="M73" s="198">
        <v>0</v>
      </c>
      <c r="O73" s="178">
        <f t="shared" si="5"/>
        <v>0</v>
      </c>
    </row>
    <row r="74" spans="1:16" s="57" customFormat="1" ht="45" customHeight="1" x14ac:dyDescent="0.25">
      <c r="A74" s="55">
        <v>5206003</v>
      </c>
      <c r="B74" s="30">
        <v>20</v>
      </c>
      <c r="C74" s="30" t="s">
        <v>189</v>
      </c>
      <c r="D74" s="196">
        <v>7609855</v>
      </c>
      <c r="E74" s="54">
        <v>0</v>
      </c>
      <c r="F74" s="28">
        <f t="shared" si="4"/>
        <v>7609855</v>
      </c>
      <c r="G74" s="196"/>
      <c r="H74" s="196"/>
      <c r="I74" s="56"/>
      <c r="J74" s="182">
        <v>0</v>
      </c>
      <c r="K74" s="182"/>
      <c r="L74" s="182"/>
      <c r="M74" s="198">
        <v>0</v>
      </c>
      <c r="O74" s="178">
        <f t="shared" si="5"/>
        <v>0</v>
      </c>
    </row>
    <row r="75" spans="1:16" s="57" customFormat="1" ht="35.25" customHeight="1" x14ac:dyDescent="0.25">
      <c r="A75" s="55">
        <v>5206007</v>
      </c>
      <c r="B75" s="30">
        <v>20</v>
      </c>
      <c r="C75" s="30" t="s">
        <v>217</v>
      </c>
      <c r="D75" s="196">
        <v>583526243</v>
      </c>
      <c r="E75" s="54">
        <v>2257796</v>
      </c>
      <c r="F75" s="28">
        <f t="shared" si="4"/>
        <v>581268447</v>
      </c>
      <c r="G75" s="196"/>
      <c r="H75" s="196"/>
      <c r="I75" s="56"/>
      <c r="J75" s="28">
        <v>1986384</v>
      </c>
      <c r="K75" s="28"/>
      <c r="L75" s="28"/>
      <c r="M75" s="29">
        <v>1986384</v>
      </c>
      <c r="O75" s="178">
        <f t="shared" si="5"/>
        <v>3.4173263837938895E-3</v>
      </c>
    </row>
    <row r="76" spans="1:16" s="57" customFormat="1" ht="45.75" customHeight="1" x14ac:dyDescent="0.25">
      <c r="A76" s="77">
        <v>530</v>
      </c>
      <c r="B76" s="78"/>
      <c r="C76" s="78" t="s">
        <v>97</v>
      </c>
      <c r="D76" s="194">
        <f>+D77</f>
        <v>3693883072</v>
      </c>
      <c r="E76" s="199">
        <f>+E77</f>
        <v>0</v>
      </c>
      <c r="F76" s="23">
        <f>+D76-E76</f>
        <v>3693883072</v>
      </c>
      <c r="G76" s="194"/>
      <c r="H76" s="194"/>
      <c r="I76" s="195"/>
      <c r="J76" s="199">
        <f>+J77</f>
        <v>0</v>
      </c>
      <c r="K76" s="199">
        <v>0</v>
      </c>
      <c r="L76" s="199">
        <v>0</v>
      </c>
      <c r="M76" s="200">
        <f>+M77</f>
        <v>0</v>
      </c>
      <c r="O76" s="178">
        <f>+M76/F76</f>
        <v>0</v>
      </c>
    </row>
    <row r="77" spans="1:16" s="57" customFormat="1" ht="45.75" customHeight="1" x14ac:dyDescent="0.25">
      <c r="A77" s="55">
        <v>530600</v>
      </c>
      <c r="B77" s="30"/>
      <c r="C77" s="30" t="s">
        <v>78</v>
      </c>
      <c r="D77" s="196">
        <f>+D78</f>
        <v>3693883072</v>
      </c>
      <c r="E77" s="80">
        <f>+E78</f>
        <v>0</v>
      </c>
      <c r="F77" s="28">
        <f>+D77-E77</f>
        <v>3693883072</v>
      </c>
      <c r="G77" s="196"/>
      <c r="H77" s="196"/>
      <c r="I77" s="56"/>
      <c r="J77" s="199">
        <f>+J78</f>
        <v>0</v>
      </c>
      <c r="K77" s="199">
        <v>0</v>
      </c>
      <c r="L77" s="199">
        <v>0</v>
      </c>
      <c r="M77" s="200">
        <f>+M78</f>
        <v>0</v>
      </c>
      <c r="O77" s="178">
        <f>+M77/F77</f>
        <v>0</v>
      </c>
    </row>
    <row r="78" spans="1:16" s="57" customFormat="1" ht="48.75" customHeight="1" thickBot="1" x14ac:dyDescent="0.3">
      <c r="A78" s="82">
        <v>5306003</v>
      </c>
      <c r="B78" s="83">
        <v>20</v>
      </c>
      <c r="C78" s="83" t="s">
        <v>218</v>
      </c>
      <c r="D78" s="201">
        <v>3693883072</v>
      </c>
      <c r="E78" s="202">
        <v>0</v>
      </c>
      <c r="F78" s="146">
        <f>+D78-E78</f>
        <v>3693883072</v>
      </c>
      <c r="G78" s="201"/>
      <c r="H78" s="201"/>
      <c r="I78" s="84"/>
      <c r="J78" s="199">
        <v>0</v>
      </c>
      <c r="K78" s="146"/>
      <c r="L78" s="146"/>
      <c r="M78" s="147">
        <v>0</v>
      </c>
      <c r="O78" s="178">
        <f>+M78/F78</f>
        <v>0</v>
      </c>
    </row>
    <row r="79" spans="1:16" ht="16.5" thickBot="1" x14ac:dyDescent="0.3">
      <c r="A79" s="422" t="s">
        <v>219</v>
      </c>
      <c r="B79" s="423"/>
      <c r="C79" s="423"/>
      <c r="D79" s="184">
        <f>+D12+D48</f>
        <v>12697545821.939999</v>
      </c>
      <c r="E79" s="80">
        <f>+E12+E48</f>
        <v>3325496</v>
      </c>
      <c r="F79" s="184">
        <f>+D79-E79</f>
        <v>12694220325.939999</v>
      </c>
      <c r="G79" s="185"/>
      <c r="H79" s="185"/>
      <c r="I79" s="203" t="e">
        <f>+I20+I25+I43+I49+I71+#REF!</f>
        <v>#REF!</v>
      </c>
      <c r="J79" s="184">
        <f>+J12+J48</f>
        <v>24142395</v>
      </c>
      <c r="K79" s="184">
        <f>+K12+K48</f>
        <v>0</v>
      </c>
      <c r="L79" s="184">
        <f>+L12+L48</f>
        <v>0</v>
      </c>
      <c r="M79" s="204">
        <f>+M12+M48</f>
        <v>24142395</v>
      </c>
      <c r="O79" s="178">
        <f>+M79/F79</f>
        <v>1.9018414979505463E-3</v>
      </c>
    </row>
    <row r="80" spans="1:16" x14ac:dyDescent="0.25">
      <c r="A80" s="153"/>
      <c r="B80" s="113"/>
      <c r="C80" s="113"/>
      <c r="D80" s="115"/>
      <c r="E80" s="205"/>
      <c r="F80" s="115"/>
      <c r="G80" s="116"/>
      <c r="H80" s="115"/>
      <c r="I80" s="115" t="s">
        <v>220</v>
      </c>
      <c r="J80" s="115"/>
      <c r="K80" s="115" t="s">
        <v>221</v>
      </c>
      <c r="L80" s="115"/>
      <c r="M80" s="116"/>
    </row>
    <row r="81" spans="1:14" x14ac:dyDescent="0.25">
      <c r="A81" s="2"/>
      <c r="D81" s="3"/>
      <c r="E81" s="4"/>
      <c r="G81" s="5"/>
      <c r="M81" s="5"/>
    </row>
    <row r="82" spans="1:14" x14ac:dyDescent="0.25">
      <c r="A82" s="2"/>
      <c r="D82" s="3"/>
      <c r="E82" s="4"/>
      <c r="G82" s="5"/>
      <c r="H82" s="149"/>
      <c r="I82" s="151"/>
      <c r="J82" s="151"/>
      <c r="K82" s="151"/>
      <c r="L82" s="151"/>
      <c r="M82" s="157"/>
      <c r="N82" s="149"/>
    </row>
    <row r="83" spans="1:14" x14ac:dyDescent="0.25">
      <c r="A83" s="91" t="s">
        <v>100</v>
      </c>
      <c r="B83" s="92"/>
      <c r="C83" s="92"/>
      <c r="D83" s="92"/>
      <c r="E83" s="93"/>
      <c r="F83" s="93" t="s">
        <v>101</v>
      </c>
      <c r="G83" s="93"/>
      <c r="H83" s="94"/>
      <c r="I83" s="149"/>
      <c r="J83" s="151"/>
      <c r="K83" s="161"/>
      <c r="L83" s="151"/>
      <c r="M83" s="157"/>
      <c r="N83" s="149"/>
    </row>
    <row r="84" spans="1:14" x14ac:dyDescent="0.25">
      <c r="A84" s="95" t="s">
        <v>102</v>
      </c>
      <c r="B84" s="92"/>
      <c r="C84" s="92"/>
      <c r="D84" s="92"/>
      <c r="E84" s="96"/>
      <c r="F84" s="96" t="s">
        <v>103</v>
      </c>
      <c r="G84" s="96"/>
      <c r="H84" s="97"/>
      <c r="I84" s="149"/>
      <c r="J84" s="151"/>
      <c r="K84" s="102"/>
      <c r="L84" s="151"/>
      <c r="M84" s="157"/>
      <c r="N84" s="149"/>
    </row>
    <row r="85" spans="1:14" x14ac:dyDescent="0.25">
      <c r="A85" s="95" t="s">
        <v>104</v>
      </c>
      <c r="B85" s="92"/>
      <c r="C85" s="92"/>
      <c r="D85" s="92"/>
      <c r="E85" s="99"/>
      <c r="F85" s="99" t="s">
        <v>105</v>
      </c>
      <c r="G85" s="93"/>
      <c r="H85" s="94"/>
      <c r="I85" s="149"/>
      <c r="J85" s="151"/>
      <c r="K85" s="161"/>
      <c r="L85" s="151"/>
      <c r="M85" s="157"/>
      <c r="N85" s="149"/>
    </row>
    <row r="86" spans="1:14" x14ac:dyDescent="0.25">
      <c r="A86" s="95"/>
      <c r="B86" s="92"/>
      <c r="C86" s="92"/>
      <c r="D86" s="92"/>
      <c r="E86" s="96"/>
      <c r="F86" s="96"/>
      <c r="G86" s="96"/>
      <c r="H86" s="97"/>
      <c r="I86" s="151"/>
      <c r="J86" s="151"/>
      <c r="K86" s="151"/>
      <c r="L86" s="151"/>
      <c r="M86" s="157"/>
      <c r="N86" s="149"/>
    </row>
    <row r="87" spans="1:14" x14ac:dyDescent="0.25">
      <c r="A87" s="91"/>
      <c r="B87" s="92"/>
      <c r="C87" s="92"/>
      <c r="D87" s="99"/>
      <c r="E87" s="100"/>
      <c r="F87" s="99"/>
      <c r="G87" s="94"/>
      <c r="H87" s="151"/>
      <c r="I87" s="151"/>
      <c r="J87" s="151"/>
      <c r="K87" s="151"/>
      <c r="L87" s="151"/>
      <c r="M87" s="157"/>
      <c r="N87" s="149"/>
    </row>
    <row r="88" spans="1:14" x14ac:dyDescent="0.25">
      <c r="A88" s="95"/>
      <c r="B88" s="96"/>
      <c r="C88" s="96" t="s">
        <v>193</v>
      </c>
      <c r="D88" s="96" t="s">
        <v>107</v>
      </c>
      <c r="E88" s="96"/>
      <c r="F88" s="99"/>
      <c r="G88" s="99"/>
      <c r="H88" s="99"/>
      <c r="I88" s="206"/>
      <c r="J88" s="207" t="s">
        <v>101</v>
      </c>
      <c r="K88" s="161"/>
      <c r="L88" s="161"/>
      <c r="M88" s="208"/>
      <c r="N88" s="149"/>
    </row>
    <row r="89" spans="1:14" x14ac:dyDescent="0.25">
      <c r="A89" s="91"/>
      <c r="B89" s="96" t="s">
        <v>222</v>
      </c>
      <c r="C89" s="96"/>
      <c r="D89" s="96" t="s">
        <v>109</v>
      </c>
      <c r="E89" s="96"/>
      <c r="F89" s="96"/>
      <c r="G89" s="96"/>
      <c r="H89" s="96"/>
      <c r="I89" s="97"/>
      <c r="J89" s="207" t="s">
        <v>223</v>
      </c>
      <c r="K89" s="161"/>
      <c r="L89" s="102"/>
      <c r="M89" s="208"/>
      <c r="N89" s="149"/>
    </row>
    <row r="90" spans="1:14" x14ac:dyDescent="0.25">
      <c r="A90" s="95"/>
      <c r="B90" s="96" t="s">
        <v>224</v>
      </c>
      <c r="C90" s="96"/>
      <c r="D90" s="96" t="s">
        <v>112</v>
      </c>
      <c r="E90" s="96"/>
      <c r="F90" s="99"/>
      <c r="G90" s="99"/>
      <c r="H90" s="99"/>
      <c r="I90" s="206"/>
      <c r="J90" s="207" t="s">
        <v>202</v>
      </c>
      <c r="K90" s="161"/>
      <c r="L90" s="161"/>
      <c r="M90" s="208"/>
      <c r="N90" s="149"/>
    </row>
    <row r="91" spans="1:14" x14ac:dyDescent="0.25">
      <c r="A91" s="95"/>
      <c r="B91" s="92"/>
      <c r="C91" s="96"/>
      <c r="D91" s="96"/>
      <c r="E91" s="96"/>
      <c r="F91" s="96"/>
      <c r="G91" s="96"/>
      <c r="H91" s="96"/>
      <c r="I91" s="97"/>
      <c r="J91" s="161"/>
      <c r="K91" s="161"/>
      <c r="L91" s="161"/>
      <c r="M91" s="208"/>
      <c r="N91" s="149"/>
    </row>
    <row r="92" spans="1:14" ht="6.75" customHeight="1" thickBot="1" x14ac:dyDescent="0.3">
      <c r="A92" s="103"/>
      <c r="B92" s="62"/>
      <c r="C92" s="164"/>
      <c r="D92" s="164"/>
      <c r="E92" s="209"/>
      <c r="F92" s="165"/>
      <c r="G92" s="165"/>
      <c r="H92" s="165"/>
      <c r="I92" s="165"/>
      <c r="J92" s="165"/>
      <c r="K92" s="165"/>
      <c r="L92" s="165"/>
      <c r="M92" s="210"/>
      <c r="N92" s="149"/>
    </row>
  </sheetData>
  <mergeCells count="7">
    <mergeCell ref="A79:C79"/>
    <mergeCell ref="A3:M3"/>
    <mergeCell ref="A4:M4"/>
    <mergeCell ref="A10:M10"/>
    <mergeCell ref="A59:M59"/>
    <mergeCell ref="A60:M60"/>
    <mergeCell ref="A66:M6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landscape" r:id="rId1"/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P92"/>
  <sheetViews>
    <sheetView zoomScaleNormal="100" workbookViewId="0">
      <selection activeCell="C18" sqref="C18"/>
    </sheetView>
  </sheetViews>
  <sheetFormatPr baseColWidth="10" defaultRowHeight="15" x14ac:dyDescent="0.25"/>
  <cols>
    <col min="1" max="1" width="13.5703125" style="1" customWidth="1"/>
    <col min="2" max="2" width="6.7109375" style="1" customWidth="1"/>
    <col min="3" max="3" width="49.85546875" style="1" customWidth="1"/>
    <col min="4" max="4" width="20.7109375" style="1" customWidth="1"/>
    <col min="5" max="5" width="18.5703125" style="167" customWidth="1"/>
    <col min="6" max="6" width="21.28515625" style="3" customWidth="1"/>
    <col min="7" max="7" width="17.85546875" style="3" hidden="1" customWidth="1"/>
    <col min="8" max="8" width="21" style="3" hidden="1" customWidth="1"/>
    <col min="9" max="9" width="1.140625" style="3" hidden="1" customWidth="1"/>
    <col min="10" max="10" width="20" style="3" customWidth="1"/>
    <col min="11" max="12" width="17.42578125" style="3" hidden="1" customWidth="1"/>
    <col min="13" max="13" width="23.5703125" style="3" customWidth="1"/>
    <col min="14" max="14" width="2.7109375" style="1" customWidth="1"/>
    <col min="15" max="15" width="19.5703125" style="1" hidden="1" customWidth="1"/>
    <col min="16" max="16" width="15.42578125" style="1" hidden="1" customWidth="1"/>
    <col min="17" max="34" width="0" style="1" hidden="1" customWidth="1"/>
    <col min="35" max="256" width="11.42578125" style="1"/>
    <col min="257" max="257" width="13.5703125" style="1" customWidth="1"/>
    <col min="258" max="258" width="6.7109375" style="1" customWidth="1"/>
    <col min="259" max="259" width="49.85546875" style="1" customWidth="1"/>
    <col min="260" max="260" width="20.7109375" style="1" customWidth="1"/>
    <col min="261" max="261" width="18.5703125" style="1" customWidth="1"/>
    <col min="262" max="262" width="21.28515625" style="1" customWidth="1"/>
    <col min="263" max="265" width="0" style="1" hidden="1" customWidth="1"/>
    <col min="266" max="266" width="20" style="1" customWidth="1"/>
    <col min="267" max="268" width="0" style="1" hidden="1" customWidth="1"/>
    <col min="269" max="269" width="23.5703125" style="1" customWidth="1"/>
    <col min="270" max="270" width="2.7109375" style="1" customWidth="1"/>
    <col min="271" max="290" width="0" style="1" hidden="1" customWidth="1"/>
    <col min="291" max="512" width="11.42578125" style="1"/>
    <col min="513" max="513" width="13.5703125" style="1" customWidth="1"/>
    <col min="514" max="514" width="6.7109375" style="1" customWidth="1"/>
    <col min="515" max="515" width="49.85546875" style="1" customWidth="1"/>
    <col min="516" max="516" width="20.7109375" style="1" customWidth="1"/>
    <col min="517" max="517" width="18.5703125" style="1" customWidth="1"/>
    <col min="518" max="518" width="21.28515625" style="1" customWidth="1"/>
    <col min="519" max="521" width="0" style="1" hidden="1" customWidth="1"/>
    <col min="522" max="522" width="20" style="1" customWidth="1"/>
    <col min="523" max="524" width="0" style="1" hidden="1" customWidth="1"/>
    <col min="525" max="525" width="23.5703125" style="1" customWidth="1"/>
    <col min="526" max="526" width="2.7109375" style="1" customWidth="1"/>
    <col min="527" max="546" width="0" style="1" hidden="1" customWidth="1"/>
    <col min="547" max="768" width="11.42578125" style="1"/>
    <col min="769" max="769" width="13.5703125" style="1" customWidth="1"/>
    <col min="770" max="770" width="6.7109375" style="1" customWidth="1"/>
    <col min="771" max="771" width="49.85546875" style="1" customWidth="1"/>
    <col min="772" max="772" width="20.7109375" style="1" customWidth="1"/>
    <col min="773" max="773" width="18.5703125" style="1" customWidth="1"/>
    <col min="774" max="774" width="21.28515625" style="1" customWidth="1"/>
    <col min="775" max="777" width="0" style="1" hidden="1" customWidth="1"/>
    <col min="778" max="778" width="20" style="1" customWidth="1"/>
    <col min="779" max="780" width="0" style="1" hidden="1" customWidth="1"/>
    <col min="781" max="781" width="23.5703125" style="1" customWidth="1"/>
    <col min="782" max="782" width="2.7109375" style="1" customWidth="1"/>
    <col min="783" max="802" width="0" style="1" hidden="1" customWidth="1"/>
    <col min="803" max="1024" width="11.42578125" style="1"/>
    <col min="1025" max="1025" width="13.5703125" style="1" customWidth="1"/>
    <col min="1026" max="1026" width="6.7109375" style="1" customWidth="1"/>
    <col min="1027" max="1027" width="49.85546875" style="1" customWidth="1"/>
    <col min="1028" max="1028" width="20.7109375" style="1" customWidth="1"/>
    <col min="1029" max="1029" width="18.5703125" style="1" customWidth="1"/>
    <col min="1030" max="1030" width="21.28515625" style="1" customWidth="1"/>
    <col min="1031" max="1033" width="0" style="1" hidden="1" customWidth="1"/>
    <col min="1034" max="1034" width="20" style="1" customWidth="1"/>
    <col min="1035" max="1036" width="0" style="1" hidden="1" customWidth="1"/>
    <col min="1037" max="1037" width="23.5703125" style="1" customWidth="1"/>
    <col min="1038" max="1038" width="2.7109375" style="1" customWidth="1"/>
    <col min="1039" max="1058" width="0" style="1" hidden="1" customWidth="1"/>
    <col min="1059" max="1280" width="11.42578125" style="1"/>
    <col min="1281" max="1281" width="13.5703125" style="1" customWidth="1"/>
    <col min="1282" max="1282" width="6.7109375" style="1" customWidth="1"/>
    <col min="1283" max="1283" width="49.85546875" style="1" customWidth="1"/>
    <col min="1284" max="1284" width="20.7109375" style="1" customWidth="1"/>
    <col min="1285" max="1285" width="18.5703125" style="1" customWidth="1"/>
    <col min="1286" max="1286" width="21.28515625" style="1" customWidth="1"/>
    <col min="1287" max="1289" width="0" style="1" hidden="1" customWidth="1"/>
    <col min="1290" max="1290" width="20" style="1" customWidth="1"/>
    <col min="1291" max="1292" width="0" style="1" hidden="1" customWidth="1"/>
    <col min="1293" max="1293" width="23.5703125" style="1" customWidth="1"/>
    <col min="1294" max="1294" width="2.7109375" style="1" customWidth="1"/>
    <col min="1295" max="1314" width="0" style="1" hidden="1" customWidth="1"/>
    <col min="1315" max="1536" width="11.42578125" style="1"/>
    <col min="1537" max="1537" width="13.5703125" style="1" customWidth="1"/>
    <col min="1538" max="1538" width="6.7109375" style="1" customWidth="1"/>
    <col min="1539" max="1539" width="49.85546875" style="1" customWidth="1"/>
    <col min="1540" max="1540" width="20.7109375" style="1" customWidth="1"/>
    <col min="1541" max="1541" width="18.5703125" style="1" customWidth="1"/>
    <col min="1542" max="1542" width="21.28515625" style="1" customWidth="1"/>
    <col min="1543" max="1545" width="0" style="1" hidden="1" customWidth="1"/>
    <col min="1546" max="1546" width="20" style="1" customWidth="1"/>
    <col min="1547" max="1548" width="0" style="1" hidden="1" customWidth="1"/>
    <col min="1549" max="1549" width="23.5703125" style="1" customWidth="1"/>
    <col min="1550" max="1550" width="2.7109375" style="1" customWidth="1"/>
    <col min="1551" max="1570" width="0" style="1" hidden="1" customWidth="1"/>
    <col min="1571" max="1792" width="11.42578125" style="1"/>
    <col min="1793" max="1793" width="13.5703125" style="1" customWidth="1"/>
    <col min="1794" max="1794" width="6.7109375" style="1" customWidth="1"/>
    <col min="1795" max="1795" width="49.85546875" style="1" customWidth="1"/>
    <col min="1796" max="1796" width="20.7109375" style="1" customWidth="1"/>
    <col min="1797" max="1797" width="18.5703125" style="1" customWidth="1"/>
    <col min="1798" max="1798" width="21.28515625" style="1" customWidth="1"/>
    <col min="1799" max="1801" width="0" style="1" hidden="1" customWidth="1"/>
    <col min="1802" max="1802" width="20" style="1" customWidth="1"/>
    <col min="1803" max="1804" width="0" style="1" hidden="1" customWidth="1"/>
    <col min="1805" max="1805" width="23.5703125" style="1" customWidth="1"/>
    <col min="1806" max="1806" width="2.7109375" style="1" customWidth="1"/>
    <col min="1807" max="1826" width="0" style="1" hidden="1" customWidth="1"/>
    <col min="1827" max="2048" width="11.42578125" style="1"/>
    <col min="2049" max="2049" width="13.5703125" style="1" customWidth="1"/>
    <col min="2050" max="2050" width="6.7109375" style="1" customWidth="1"/>
    <col min="2051" max="2051" width="49.85546875" style="1" customWidth="1"/>
    <col min="2052" max="2052" width="20.7109375" style="1" customWidth="1"/>
    <col min="2053" max="2053" width="18.5703125" style="1" customWidth="1"/>
    <col min="2054" max="2054" width="21.28515625" style="1" customWidth="1"/>
    <col min="2055" max="2057" width="0" style="1" hidden="1" customWidth="1"/>
    <col min="2058" max="2058" width="20" style="1" customWidth="1"/>
    <col min="2059" max="2060" width="0" style="1" hidden="1" customWidth="1"/>
    <col min="2061" max="2061" width="23.5703125" style="1" customWidth="1"/>
    <col min="2062" max="2062" width="2.7109375" style="1" customWidth="1"/>
    <col min="2063" max="2082" width="0" style="1" hidden="1" customWidth="1"/>
    <col min="2083" max="2304" width="11.42578125" style="1"/>
    <col min="2305" max="2305" width="13.5703125" style="1" customWidth="1"/>
    <col min="2306" max="2306" width="6.7109375" style="1" customWidth="1"/>
    <col min="2307" max="2307" width="49.85546875" style="1" customWidth="1"/>
    <col min="2308" max="2308" width="20.7109375" style="1" customWidth="1"/>
    <col min="2309" max="2309" width="18.5703125" style="1" customWidth="1"/>
    <col min="2310" max="2310" width="21.28515625" style="1" customWidth="1"/>
    <col min="2311" max="2313" width="0" style="1" hidden="1" customWidth="1"/>
    <col min="2314" max="2314" width="20" style="1" customWidth="1"/>
    <col min="2315" max="2316" width="0" style="1" hidden="1" customWidth="1"/>
    <col min="2317" max="2317" width="23.5703125" style="1" customWidth="1"/>
    <col min="2318" max="2318" width="2.7109375" style="1" customWidth="1"/>
    <col min="2319" max="2338" width="0" style="1" hidden="1" customWidth="1"/>
    <col min="2339" max="2560" width="11.42578125" style="1"/>
    <col min="2561" max="2561" width="13.5703125" style="1" customWidth="1"/>
    <col min="2562" max="2562" width="6.7109375" style="1" customWidth="1"/>
    <col min="2563" max="2563" width="49.85546875" style="1" customWidth="1"/>
    <col min="2564" max="2564" width="20.7109375" style="1" customWidth="1"/>
    <col min="2565" max="2565" width="18.5703125" style="1" customWidth="1"/>
    <col min="2566" max="2566" width="21.28515625" style="1" customWidth="1"/>
    <col min="2567" max="2569" width="0" style="1" hidden="1" customWidth="1"/>
    <col min="2570" max="2570" width="20" style="1" customWidth="1"/>
    <col min="2571" max="2572" width="0" style="1" hidden="1" customWidth="1"/>
    <col min="2573" max="2573" width="23.5703125" style="1" customWidth="1"/>
    <col min="2574" max="2574" width="2.7109375" style="1" customWidth="1"/>
    <col min="2575" max="2594" width="0" style="1" hidden="1" customWidth="1"/>
    <col min="2595" max="2816" width="11.42578125" style="1"/>
    <col min="2817" max="2817" width="13.5703125" style="1" customWidth="1"/>
    <col min="2818" max="2818" width="6.7109375" style="1" customWidth="1"/>
    <col min="2819" max="2819" width="49.85546875" style="1" customWidth="1"/>
    <col min="2820" max="2820" width="20.7109375" style="1" customWidth="1"/>
    <col min="2821" max="2821" width="18.5703125" style="1" customWidth="1"/>
    <col min="2822" max="2822" width="21.28515625" style="1" customWidth="1"/>
    <col min="2823" max="2825" width="0" style="1" hidden="1" customWidth="1"/>
    <col min="2826" max="2826" width="20" style="1" customWidth="1"/>
    <col min="2827" max="2828" width="0" style="1" hidden="1" customWidth="1"/>
    <col min="2829" max="2829" width="23.5703125" style="1" customWidth="1"/>
    <col min="2830" max="2830" width="2.7109375" style="1" customWidth="1"/>
    <col min="2831" max="2850" width="0" style="1" hidden="1" customWidth="1"/>
    <col min="2851" max="3072" width="11.42578125" style="1"/>
    <col min="3073" max="3073" width="13.5703125" style="1" customWidth="1"/>
    <col min="3074" max="3074" width="6.7109375" style="1" customWidth="1"/>
    <col min="3075" max="3075" width="49.85546875" style="1" customWidth="1"/>
    <col min="3076" max="3076" width="20.7109375" style="1" customWidth="1"/>
    <col min="3077" max="3077" width="18.5703125" style="1" customWidth="1"/>
    <col min="3078" max="3078" width="21.28515625" style="1" customWidth="1"/>
    <col min="3079" max="3081" width="0" style="1" hidden="1" customWidth="1"/>
    <col min="3082" max="3082" width="20" style="1" customWidth="1"/>
    <col min="3083" max="3084" width="0" style="1" hidden="1" customWidth="1"/>
    <col min="3085" max="3085" width="23.5703125" style="1" customWidth="1"/>
    <col min="3086" max="3086" width="2.7109375" style="1" customWidth="1"/>
    <col min="3087" max="3106" width="0" style="1" hidden="1" customWidth="1"/>
    <col min="3107" max="3328" width="11.42578125" style="1"/>
    <col min="3329" max="3329" width="13.5703125" style="1" customWidth="1"/>
    <col min="3330" max="3330" width="6.7109375" style="1" customWidth="1"/>
    <col min="3331" max="3331" width="49.85546875" style="1" customWidth="1"/>
    <col min="3332" max="3332" width="20.7109375" style="1" customWidth="1"/>
    <col min="3333" max="3333" width="18.5703125" style="1" customWidth="1"/>
    <col min="3334" max="3334" width="21.28515625" style="1" customWidth="1"/>
    <col min="3335" max="3337" width="0" style="1" hidden="1" customWidth="1"/>
    <col min="3338" max="3338" width="20" style="1" customWidth="1"/>
    <col min="3339" max="3340" width="0" style="1" hidden="1" customWidth="1"/>
    <col min="3341" max="3341" width="23.5703125" style="1" customWidth="1"/>
    <col min="3342" max="3342" width="2.7109375" style="1" customWidth="1"/>
    <col min="3343" max="3362" width="0" style="1" hidden="1" customWidth="1"/>
    <col min="3363" max="3584" width="11.42578125" style="1"/>
    <col min="3585" max="3585" width="13.5703125" style="1" customWidth="1"/>
    <col min="3586" max="3586" width="6.7109375" style="1" customWidth="1"/>
    <col min="3587" max="3587" width="49.85546875" style="1" customWidth="1"/>
    <col min="3588" max="3588" width="20.7109375" style="1" customWidth="1"/>
    <col min="3589" max="3589" width="18.5703125" style="1" customWidth="1"/>
    <col min="3590" max="3590" width="21.28515625" style="1" customWidth="1"/>
    <col min="3591" max="3593" width="0" style="1" hidden="1" customWidth="1"/>
    <col min="3594" max="3594" width="20" style="1" customWidth="1"/>
    <col min="3595" max="3596" width="0" style="1" hidden="1" customWidth="1"/>
    <col min="3597" max="3597" width="23.5703125" style="1" customWidth="1"/>
    <col min="3598" max="3598" width="2.7109375" style="1" customWidth="1"/>
    <col min="3599" max="3618" width="0" style="1" hidden="1" customWidth="1"/>
    <col min="3619" max="3840" width="11.42578125" style="1"/>
    <col min="3841" max="3841" width="13.5703125" style="1" customWidth="1"/>
    <col min="3842" max="3842" width="6.7109375" style="1" customWidth="1"/>
    <col min="3843" max="3843" width="49.85546875" style="1" customWidth="1"/>
    <col min="3844" max="3844" width="20.7109375" style="1" customWidth="1"/>
    <col min="3845" max="3845" width="18.5703125" style="1" customWidth="1"/>
    <col min="3846" max="3846" width="21.28515625" style="1" customWidth="1"/>
    <col min="3847" max="3849" width="0" style="1" hidden="1" customWidth="1"/>
    <col min="3850" max="3850" width="20" style="1" customWidth="1"/>
    <col min="3851" max="3852" width="0" style="1" hidden="1" customWidth="1"/>
    <col min="3853" max="3853" width="23.5703125" style="1" customWidth="1"/>
    <col min="3854" max="3854" width="2.7109375" style="1" customWidth="1"/>
    <col min="3855" max="3874" width="0" style="1" hidden="1" customWidth="1"/>
    <col min="3875" max="4096" width="11.42578125" style="1"/>
    <col min="4097" max="4097" width="13.5703125" style="1" customWidth="1"/>
    <col min="4098" max="4098" width="6.7109375" style="1" customWidth="1"/>
    <col min="4099" max="4099" width="49.85546875" style="1" customWidth="1"/>
    <col min="4100" max="4100" width="20.7109375" style="1" customWidth="1"/>
    <col min="4101" max="4101" width="18.5703125" style="1" customWidth="1"/>
    <col min="4102" max="4102" width="21.28515625" style="1" customWidth="1"/>
    <col min="4103" max="4105" width="0" style="1" hidden="1" customWidth="1"/>
    <col min="4106" max="4106" width="20" style="1" customWidth="1"/>
    <col min="4107" max="4108" width="0" style="1" hidden="1" customWidth="1"/>
    <col min="4109" max="4109" width="23.5703125" style="1" customWidth="1"/>
    <col min="4110" max="4110" width="2.7109375" style="1" customWidth="1"/>
    <col min="4111" max="4130" width="0" style="1" hidden="1" customWidth="1"/>
    <col min="4131" max="4352" width="11.42578125" style="1"/>
    <col min="4353" max="4353" width="13.5703125" style="1" customWidth="1"/>
    <col min="4354" max="4354" width="6.7109375" style="1" customWidth="1"/>
    <col min="4355" max="4355" width="49.85546875" style="1" customWidth="1"/>
    <col min="4356" max="4356" width="20.7109375" style="1" customWidth="1"/>
    <col min="4357" max="4357" width="18.5703125" style="1" customWidth="1"/>
    <col min="4358" max="4358" width="21.28515625" style="1" customWidth="1"/>
    <col min="4359" max="4361" width="0" style="1" hidden="1" customWidth="1"/>
    <col min="4362" max="4362" width="20" style="1" customWidth="1"/>
    <col min="4363" max="4364" width="0" style="1" hidden="1" customWidth="1"/>
    <col min="4365" max="4365" width="23.5703125" style="1" customWidth="1"/>
    <col min="4366" max="4366" width="2.7109375" style="1" customWidth="1"/>
    <col min="4367" max="4386" width="0" style="1" hidden="1" customWidth="1"/>
    <col min="4387" max="4608" width="11.42578125" style="1"/>
    <col min="4609" max="4609" width="13.5703125" style="1" customWidth="1"/>
    <col min="4610" max="4610" width="6.7109375" style="1" customWidth="1"/>
    <col min="4611" max="4611" width="49.85546875" style="1" customWidth="1"/>
    <col min="4612" max="4612" width="20.7109375" style="1" customWidth="1"/>
    <col min="4613" max="4613" width="18.5703125" style="1" customWidth="1"/>
    <col min="4614" max="4614" width="21.28515625" style="1" customWidth="1"/>
    <col min="4615" max="4617" width="0" style="1" hidden="1" customWidth="1"/>
    <col min="4618" max="4618" width="20" style="1" customWidth="1"/>
    <col min="4619" max="4620" width="0" style="1" hidden="1" customWidth="1"/>
    <col min="4621" max="4621" width="23.5703125" style="1" customWidth="1"/>
    <col min="4622" max="4622" width="2.7109375" style="1" customWidth="1"/>
    <col min="4623" max="4642" width="0" style="1" hidden="1" customWidth="1"/>
    <col min="4643" max="4864" width="11.42578125" style="1"/>
    <col min="4865" max="4865" width="13.5703125" style="1" customWidth="1"/>
    <col min="4866" max="4866" width="6.7109375" style="1" customWidth="1"/>
    <col min="4867" max="4867" width="49.85546875" style="1" customWidth="1"/>
    <col min="4868" max="4868" width="20.7109375" style="1" customWidth="1"/>
    <col min="4869" max="4869" width="18.5703125" style="1" customWidth="1"/>
    <col min="4870" max="4870" width="21.28515625" style="1" customWidth="1"/>
    <col min="4871" max="4873" width="0" style="1" hidden="1" customWidth="1"/>
    <col min="4874" max="4874" width="20" style="1" customWidth="1"/>
    <col min="4875" max="4876" width="0" style="1" hidden="1" customWidth="1"/>
    <col min="4877" max="4877" width="23.5703125" style="1" customWidth="1"/>
    <col min="4878" max="4878" width="2.7109375" style="1" customWidth="1"/>
    <col min="4879" max="4898" width="0" style="1" hidden="1" customWidth="1"/>
    <col min="4899" max="5120" width="11.42578125" style="1"/>
    <col min="5121" max="5121" width="13.5703125" style="1" customWidth="1"/>
    <col min="5122" max="5122" width="6.7109375" style="1" customWidth="1"/>
    <col min="5123" max="5123" width="49.85546875" style="1" customWidth="1"/>
    <col min="5124" max="5124" width="20.7109375" style="1" customWidth="1"/>
    <col min="5125" max="5125" width="18.5703125" style="1" customWidth="1"/>
    <col min="5126" max="5126" width="21.28515625" style="1" customWidth="1"/>
    <col min="5127" max="5129" width="0" style="1" hidden="1" customWidth="1"/>
    <col min="5130" max="5130" width="20" style="1" customWidth="1"/>
    <col min="5131" max="5132" width="0" style="1" hidden="1" customWidth="1"/>
    <col min="5133" max="5133" width="23.5703125" style="1" customWidth="1"/>
    <col min="5134" max="5134" width="2.7109375" style="1" customWidth="1"/>
    <col min="5135" max="5154" width="0" style="1" hidden="1" customWidth="1"/>
    <col min="5155" max="5376" width="11.42578125" style="1"/>
    <col min="5377" max="5377" width="13.5703125" style="1" customWidth="1"/>
    <col min="5378" max="5378" width="6.7109375" style="1" customWidth="1"/>
    <col min="5379" max="5379" width="49.85546875" style="1" customWidth="1"/>
    <col min="5380" max="5380" width="20.7109375" style="1" customWidth="1"/>
    <col min="5381" max="5381" width="18.5703125" style="1" customWidth="1"/>
    <col min="5382" max="5382" width="21.28515625" style="1" customWidth="1"/>
    <col min="5383" max="5385" width="0" style="1" hidden="1" customWidth="1"/>
    <col min="5386" max="5386" width="20" style="1" customWidth="1"/>
    <col min="5387" max="5388" width="0" style="1" hidden="1" customWidth="1"/>
    <col min="5389" max="5389" width="23.5703125" style="1" customWidth="1"/>
    <col min="5390" max="5390" width="2.7109375" style="1" customWidth="1"/>
    <col min="5391" max="5410" width="0" style="1" hidden="1" customWidth="1"/>
    <col min="5411" max="5632" width="11.42578125" style="1"/>
    <col min="5633" max="5633" width="13.5703125" style="1" customWidth="1"/>
    <col min="5634" max="5634" width="6.7109375" style="1" customWidth="1"/>
    <col min="5635" max="5635" width="49.85546875" style="1" customWidth="1"/>
    <col min="5636" max="5636" width="20.7109375" style="1" customWidth="1"/>
    <col min="5637" max="5637" width="18.5703125" style="1" customWidth="1"/>
    <col min="5638" max="5638" width="21.28515625" style="1" customWidth="1"/>
    <col min="5639" max="5641" width="0" style="1" hidden="1" customWidth="1"/>
    <col min="5642" max="5642" width="20" style="1" customWidth="1"/>
    <col min="5643" max="5644" width="0" style="1" hidden="1" customWidth="1"/>
    <col min="5645" max="5645" width="23.5703125" style="1" customWidth="1"/>
    <col min="5646" max="5646" width="2.7109375" style="1" customWidth="1"/>
    <col min="5647" max="5666" width="0" style="1" hidden="1" customWidth="1"/>
    <col min="5667" max="5888" width="11.42578125" style="1"/>
    <col min="5889" max="5889" width="13.5703125" style="1" customWidth="1"/>
    <col min="5890" max="5890" width="6.7109375" style="1" customWidth="1"/>
    <col min="5891" max="5891" width="49.85546875" style="1" customWidth="1"/>
    <col min="5892" max="5892" width="20.7109375" style="1" customWidth="1"/>
    <col min="5893" max="5893" width="18.5703125" style="1" customWidth="1"/>
    <col min="5894" max="5894" width="21.28515625" style="1" customWidth="1"/>
    <col min="5895" max="5897" width="0" style="1" hidden="1" customWidth="1"/>
    <col min="5898" max="5898" width="20" style="1" customWidth="1"/>
    <col min="5899" max="5900" width="0" style="1" hidden="1" customWidth="1"/>
    <col min="5901" max="5901" width="23.5703125" style="1" customWidth="1"/>
    <col min="5902" max="5902" width="2.7109375" style="1" customWidth="1"/>
    <col min="5903" max="5922" width="0" style="1" hidden="1" customWidth="1"/>
    <col min="5923" max="6144" width="11.42578125" style="1"/>
    <col min="6145" max="6145" width="13.5703125" style="1" customWidth="1"/>
    <col min="6146" max="6146" width="6.7109375" style="1" customWidth="1"/>
    <col min="6147" max="6147" width="49.85546875" style="1" customWidth="1"/>
    <col min="6148" max="6148" width="20.7109375" style="1" customWidth="1"/>
    <col min="6149" max="6149" width="18.5703125" style="1" customWidth="1"/>
    <col min="6150" max="6150" width="21.28515625" style="1" customWidth="1"/>
    <col min="6151" max="6153" width="0" style="1" hidden="1" customWidth="1"/>
    <col min="6154" max="6154" width="20" style="1" customWidth="1"/>
    <col min="6155" max="6156" width="0" style="1" hidden="1" customWidth="1"/>
    <col min="6157" max="6157" width="23.5703125" style="1" customWidth="1"/>
    <col min="6158" max="6158" width="2.7109375" style="1" customWidth="1"/>
    <col min="6159" max="6178" width="0" style="1" hidden="1" customWidth="1"/>
    <col min="6179" max="6400" width="11.42578125" style="1"/>
    <col min="6401" max="6401" width="13.5703125" style="1" customWidth="1"/>
    <col min="6402" max="6402" width="6.7109375" style="1" customWidth="1"/>
    <col min="6403" max="6403" width="49.85546875" style="1" customWidth="1"/>
    <col min="6404" max="6404" width="20.7109375" style="1" customWidth="1"/>
    <col min="6405" max="6405" width="18.5703125" style="1" customWidth="1"/>
    <col min="6406" max="6406" width="21.28515625" style="1" customWidth="1"/>
    <col min="6407" max="6409" width="0" style="1" hidden="1" customWidth="1"/>
    <col min="6410" max="6410" width="20" style="1" customWidth="1"/>
    <col min="6411" max="6412" width="0" style="1" hidden="1" customWidth="1"/>
    <col min="6413" max="6413" width="23.5703125" style="1" customWidth="1"/>
    <col min="6414" max="6414" width="2.7109375" style="1" customWidth="1"/>
    <col min="6415" max="6434" width="0" style="1" hidden="1" customWidth="1"/>
    <col min="6435" max="6656" width="11.42578125" style="1"/>
    <col min="6657" max="6657" width="13.5703125" style="1" customWidth="1"/>
    <col min="6658" max="6658" width="6.7109375" style="1" customWidth="1"/>
    <col min="6659" max="6659" width="49.85546875" style="1" customWidth="1"/>
    <col min="6660" max="6660" width="20.7109375" style="1" customWidth="1"/>
    <col min="6661" max="6661" width="18.5703125" style="1" customWidth="1"/>
    <col min="6662" max="6662" width="21.28515625" style="1" customWidth="1"/>
    <col min="6663" max="6665" width="0" style="1" hidden="1" customWidth="1"/>
    <col min="6666" max="6666" width="20" style="1" customWidth="1"/>
    <col min="6667" max="6668" width="0" style="1" hidden="1" customWidth="1"/>
    <col min="6669" max="6669" width="23.5703125" style="1" customWidth="1"/>
    <col min="6670" max="6670" width="2.7109375" style="1" customWidth="1"/>
    <col min="6671" max="6690" width="0" style="1" hidden="1" customWidth="1"/>
    <col min="6691" max="6912" width="11.42578125" style="1"/>
    <col min="6913" max="6913" width="13.5703125" style="1" customWidth="1"/>
    <col min="6914" max="6914" width="6.7109375" style="1" customWidth="1"/>
    <col min="6915" max="6915" width="49.85546875" style="1" customWidth="1"/>
    <col min="6916" max="6916" width="20.7109375" style="1" customWidth="1"/>
    <col min="6917" max="6917" width="18.5703125" style="1" customWidth="1"/>
    <col min="6918" max="6918" width="21.28515625" style="1" customWidth="1"/>
    <col min="6919" max="6921" width="0" style="1" hidden="1" customWidth="1"/>
    <col min="6922" max="6922" width="20" style="1" customWidth="1"/>
    <col min="6923" max="6924" width="0" style="1" hidden="1" customWidth="1"/>
    <col min="6925" max="6925" width="23.5703125" style="1" customWidth="1"/>
    <col min="6926" max="6926" width="2.7109375" style="1" customWidth="1"/>
    <col min="6927" max="6946" width="0" style="1" hidden="1" customWidth="1"/>
    <col min="6947" max="7168" width="11.42578125" style="1"/>
    <col min="7169" max="7169" width="13.5703125" style="1" customWidth="1"/>
    <col min="7170" max="7170" width="6.7109375" style="1" customWidth="1"/>
    <col min="7171" max="7171" width="49.85546875" style="1" customWidth="1"/>
    <col min="7172" max="7172" width="20.7109375" style="1" customWidth="1"/>
    <col min="7173" max="7173" width="18.5703125" style="1" customWidth="1"/>
    <col min="7174" max="7174" width="21.28515625" style="1" customWidth="1"/>
    <col min="7175" max="7177" width="0" style="1" hidden="1" customWidth="1"/>
    <col min="7178" max="7178" width="20" style="1" customWidth="1"/>
    <col min="7179" max="7180" width="0" style="1" hidden="1" customWidth="1"/>
    <col min="7181" max="7181" width="23.5703125" style="1" customWidth="1"/>
    <col min="7182" max="7182" width="2.7109375" style="1" customWidth="1"/>
    <col min="7183" max="7202" width="0" style="1" hidden="1" customWidth="1"/>
    <col min="7203" max="7424" width="11.42578125" style="1"/>
    <col min="7425" max="7425" width="13.5703125" style="1" customWidth="1"/>
    <col min="7426" max="7426" width="6.7109375" style="1" customWidth="1"/>
    <col min="7427" max="7427" width="49.85546875" style="1" customWidth="1"/>
    <col min="7428" max="7428" width="20.7109375" style="1" customWidth="1"/>
    <col min="7429" max="7429" width="18.5703125" style="1" customWidth="1"/>
    <col min="7430" max="7430" width="21.28515625" style="1" customWidth="1"/>
    <col min="7431" max="7433" width="0" style="1" hidden="1" customWidth="1"/>
    <col min="7434" max="7434" width="20" style="1" customWidth="1"/>
    <col min="7435" max="7436" width="0" style="1" hidden="1" customWidth="1"/>
    <col min="7437" max="7437" width="23.5703125" style="1" customWidth="1"/>
    <col min="7438" max="7438" width="2.7109375" style="1" customWidth="1"/>
    <col min="7439" max="7458" width="0" style="1" hidden="1" customWidth="1"/>
    <col min="7459" max="7680" width="11.42578125" style="1"/>
    <col min="7681" max="7681" width="13.5703125" style="1" customWidth="1"/>
    <col min="7682" max="7682" width="6.7109375" style="1" customWidth="1"/>
    <col min="7683" max="7683" width="49.85546875" style="1" customWidth="1"/>
    <col min="7684" max="7684" width="20.7109375" style="1" customWidth="1"/>
    <col min="7685" max="7685" width="18.5703125" style="1" customWidth="1"/>
    <col min="7686" max="7686" width="21.28515625" style="1" customWidth="1"/>
    <col min="7687" max="7689" width="0" style="1" hidden="1" customWidth="1"/>
    <col min="7690" max="7690" width="20" style="1" customWidth="1"/>
    <col min="7691" max="7692" width="0" style="1" hidden="1" customWidth="1"/>
    <col min="7693" max="7693" width="23.5703125" style="1" customWidth="1"/>
    <col min="7694" max="7694" width="2.7109375" style="1" customWidth="1"/>
    <col min="7695" max="7714" width="0" style="1" hidden="1" customWidth="1"/>
    <col min="7715" max="7936" width="11.42578125" style="1"/>
    <col min="7937" max="7937" width="13.5703125" style="1" customWidth="1"/>
    <col min="7938" max="7938" width="6.7109375" style="1" customWidth="1"/>
    <col min="7939" max="7939" width="49.85546875" style="1" customWidth="1"/>
    <col min="7940" max="7940" width="20.7109375" style="1" customWidth="1"/>
    <col min="7941" max="7941" width="18.5703125" style="1" customWidth="1"/>
    <col min="7942" max="7942" width="21.28515625" style="1" customWidth="1"/>
    <col min="7943" max="7945" width="0" style="1" hidden="1" customWidth="1"/>
    <col min="7946" max="7946" width="20" style="1" customWidth="1"/>
    <col min="7947" max="7948" width="0" style="1" hidden="1" customWidth="1"/>
    <col min="7949" max="7949" width="23.5703125" style="1" customWidth="1"/>
    <col min="7950" max="7950" width="2.7109375" style="1" customWidth="1"/>
    <col min="7951" max="7970" width="0" style="1" hidden="1" customWidth="1"/>
    <col min="7971" max="8192" width="11.42578125" style="1"/>
    <col min="8193" max="8193" width="13.5703125" style="1" customWidth="1"/>
    <col min="8194" max="8194" width="6.7109375" style="1" customWidth="1"/>
    <col min="8195" max="8195" width="49.85546875" style="1" customWidth="1"/>
    <col min="8196" max="8196" width="20.7109375" style="1" customWidth="1"/>
    <col min="8197" max="8197" width="18.5703125" style="1" customWidth="1"/>
    <col min="8198" max="8198" width="21.28515625" style="1" customWidth="1"/>
    <col min="8199" max="8201" width="0" style="1" hidden="1" customWidth="1"/>
    <col min="8202" max="8202" width="20" style="1" customWidth="1"/>
    <col min="8203" max="8204" width="0" style="1" hidden="1" customWidth="1"/>
    <col min="8205" max="8205" width="23.5703125" style="1" customWidth="1"/>
    <col min="8206" max="8206" width="2.7109375" style="1" customWidth="1"/>
    <col min="8207" max="8226" width="0" style="1" hidden="1" customWidth="1"/>
    <col min="8227" max="8448" width="11.42578125" style="1"/>
    <col min="8449" max="8449" width="13.5703125" style="1" customWidth="1"/>
    <col min="8450" max="8450" width="6.7109375" style="1" customWidth="1"/>
    <col min="8451" max="8451" width="49.85546875" style="1" customWidth="1"/>
    <col min="8452" max="8452" width="20.7109375" style="1" customWidth="1"/>
    <col min="8453" max="8453" width="18.5703125" style="1" customWidth="1"/>
    <col min="8454" max="8454" width="21.28515625" style="1" customWidth="1"/>
    <col min="8455" max="8457" width="0" style="1" hidden="1" customWidth="1"/>
    <col min="8458" max="8458" width="20" style="1" customWidth="1"/>
    <col min="8459" max="8460" width="0" style="1" hidden="1" customWidth="1"/>
    <col min="8461" max="8461" width="23.5703125" style="1" customWidth="1"/>
    <col min="8462" max="8462" width="2.7109375" style="1" customWidth="1"/>
    <col min="8463" max="8482" width="0" style="1" hidden="1" customWidth="1"/>
    <col min="8483" max="8704" width="11.42578125" style="1"/>
    <col min="8705" max="8705" width="13.5703125" style="1" customWidth="1"/>
    <col min="8706" max="8706" width="6.7109375" style="1" customWidth="1"/>
    <col min="8707" max="8707" width="49.85546875" style="1" customWidth="1"/>
    <col min="8708" max="8708" width="20.7109375" style="1" customWidth="1"/>
    <col min="8709" max="8709" width="18.5703125" style="1" customWidth="1"/>
    <col min="8710" max="8710" width="21.28515625" style="1" customWidth="1"/>
    <col min="8711" max="8713" width="0" style="1" hidden="1" customWidth="1"/>
    <col min="8714" max="8714" width="20" style="1" customWidth="1"/>
    <col min="8715" max="8716" width="0" style="1" hidden="1" customWidth="1"/>
    <col min="8717" max="8717" width="23.5703125" style="1" customWidth="1"/>
    <col min="8718" max="8718" width="2.7109375" style="1" customWidth="1"/>
    <col min="8719" max="8738" width="0" style="1" hidden="1" customWidth="1"/>
    <col min="8739" max="8960" width="11.42578125" style="1"/>
    <col min="8961" max="8961" width="13.5703125" style="1" customWidth="1"/>
    <col min="8962" max="8962" width="6.7109375" style="1" customWidth="1"/>
    <col min="8963" max="8963" width="49.85546875" style="1" customWidth="1"/>
    <col min="8964" max="8964" width="20.7109375" style="1" customWidth="1"/>
    <col min="8965" max="8965" width="18.5703125" style="1" customWidth="1"/>
    <col min="8966" max="8966" width="21.28515625" style="1" customWidth="1"/>
    <col min="8967" max="8969" width="0" style="1" hidden="1" customWidth="1"/>
    <col min="8970" max="8970" width="20" style="1" customWidth="1"/>
    <col min="8971" max="8972" width="0" style="1" hidden="1" customWidth="1"/>
    <col min="8973" max="8973" width="23.5703125" style="1" customWidth="1"/>
    <col min="8974" max="8974" width="2.7109375" style="1" customWidth="1"/>
    <col min="8975" max="8994" width="0" style="1" hidden="1" customWidth="1"/>
    <col min="8995" max="9216" width="11.42578125" style="1"/>
    <col min="9217" max="9217" width="13.5703125" style="1" customWidth="1"/>
    <col min="9218" max="9218" width="6.7109375" style="1" customWidth="1"/>
    <col min="9219" max="9219" width="49.85546875" style="1" customWidth="1"/>
    <col min="9220" max="9220" width="20.7109375" style="1" customWidth="1"/>
    <col min="9221" max="9221" width="18.5703125" style="1" customWidth="1"/>
    <col min="9222" max="9222" width="21.28515625" style="1" customWidth="1"/>
    <col min="9223" max="9225" width="0" style="1" hidden="1" customWidth="1"/>
    <col min="9226" max="9226" width="20" style="1" customWidth="1"/>
    <col min="9227" max="9228" width="0" style="1" hidden="1" customWidth="1"/>
    <col min="9229" max="9229" width="23.5703125" style="1" customWidth="1"/>
    <col min="9230" max="9230" width="2.7109375" style="1" customWidth="1"/>
    <col min="9231" max="9250" width="0" style="1" hidden="1" customWidth="1"/>
    <col min="9251" max="9472" width="11.42578125" style="1"/>
    <col min="9473" max="9473" width="13.5703125" style="1" customWidth="1"/>
    <col min="9474" max="9474" width="6.7109375" style="1" customWidth="1"/>
    <col min="9475" max="9475" width="49.85546875" style="1" customWidth="1"/>
    <col min="9476" max="9476" width="20.7109375" style="1" customWidth="1"/>
    <col min="9477" max="9477" width="18.5703125" style="1" customWidth="1"/>
    <col min="9478" max="9478" width="21.28515625" style="1" customWidth="1"/>
    <col min="9479" max="9481" width="0" style="1" hidden="1" customWidth="1"/>
    <col min="9482" max="9482" width="20" style="1" customWidth="1"/>
    <col min="9483" max="9484" width="0" style="1" hidden="1" customWidth="1"/>
    <col min="9485" max="9485" width="23.5703125" style="1" customWidth="1"/>
    <col min="9486" max="9486" width="2.7109375" style="1" customWidth="1"/>
    <col min="9487" max="9506" width="0" style="1" hidden="1" customWidth="1"/>
    <col min="9507" max="9728" width="11.42578125" style="1"/>
    <col min="9729" max="9729" width="13.5703125" style="1" customWidth="1"/>
    <col min="9730" max="9730" width="6.7109375" style="1" customWidth="1"/>
    <col min="9731" max="9731" width="49.85546875" style="1" customWidth="1"/>
    <col min="9732" max="9732" width="20.7109375" style="1" customWidth="1"/>
    <col min="9733" max="9733" width="18.5703125" style="1" customWidth="1"/>
    <col min="9734" max="9734" width="21.28515625" style="1" customWidth="1"/>
    <col min="9735" max="9737" width="0" style="1" hidden="1" customWidth="1"/>
    <col min="9738" max="9738" width="20" style="1" customWidth="1"/>
    <col min="9739" max="9740" width="0" style="1" hidden="1" customWidth="1"/>
    <col min="9741" max="9741" width="23.5703125" style="1" customWidth="1"/>
    <col min="9742" max="9742" width="2.7109375" style="1" customWidth="1"/>
    <col min="9743" max="9762" width="0" style="1" hidden="1" customWidth="1"/>
    <col min="9763" max="9984" width="11.42578125" style="1"/>
    <col min="9985" max="9985" width="13.5703125" style="1" customWidth="1"/>
    <col min="9986" max="9986" width="6.7109375" style="1" customWidth="1"/>
    <col min="9987" max="9987" width="49.85546875" style="1" customWidth="1"/>
    <col min="9988" max="9988" width="20.7109375" style="1" customWidth="1"/>
    <col min="9989" max="9989" width="18.5703125" style="1" customWidth="1"/>
    <col min="9990" max="9990" width="21.28515625" style="1" customWidth="1"/>
    <col min="9991" max="9993" width="0" style="1" hidden="1" customWidth="1"/>
    <col min="9994" max="9994" width="20" style="1" customWidth="1"/>
    <col min="9995" max="9996" width="0" style="1" hidden="1" customWidth="1"/>
    <col min="9997" max="9997" width="23.5703125" style="1" customWidth="1"/>
    <col min="9998" max="9998" width="2.7109375" style="1" customWidth="1"/>
    <col min="9999" max="10018" width="0" style="1" hidden="1" customWidth="1"/>
    <col min="10019" max="10240" width="11.42578125" style="1"/>
    <col min="10241" max="10241" width="13.5703125" style="1" customWidth="1"/>
    <col min="10242" max="10242" width="6.7109375" style="1" customWidth="1"/>
    <col min="10243" max="10243" width="49.85546875" style="1" customWidth="1"/>
    <col min="10244" max="10244" width="20.7109375" style="1" customWidth="1"/>
    <col min="10245" max="10245" width="18.5703125" style="1" customWidth="1"/>
    <col min="10246" max="10246" width="21.28515625" style="1" customWidth="1"/>
    <col min="10247" max="10249" width="0" style="1" hidden="1" customWidth="1"/>
    <col min="10250" max="10250" width="20" style="1" customWidth="1"/>
    <col min="10251" max="10252" width="0" style="1" hidden="1" customWidth="1"/>
    <col min="10253" max="10253" width="23.5703125" style="1" customWidth="1"/>
    <col min="10254" max="10254" width="2.7109375" style="1" customWidth="1"/>
    <col min="10255" max="10274" width="0" style="1" hidden="1" customWidth="1"/>
    <col min="10275" max="10496" width="11.42578125" style="1"/>
    <col min="10497" max="10497" width="13.5703125" style="1" customWidth="1"/>
    <col min="10498" max="10498" width="6.7109375" style="1" customWidth="1"/>
    <col min="10499" max="10499" width="49.85546875" style="1" customWidth="1"/>
    <col min="10500" max="10500" width="20.7109375" style="1" customWidth="1"/>
    <col min="10501" max="10501" width="18.5703125" style="1" customWidth="1"/>
    <col min="10502" max="10502" width="21.28515625" style="1" customWidth="1"/>
    <col min="10503" max="10505" width="0" style="1" hidden="1" customWidth="1"/>
    <col min="10506" max="10506" width="20" style="1" customWidth="1"/>
    <col min="10507" max="10508" width="0" style="1" hidden="1" customWidth="1"/>
    <col min="10509" max="10509" width="23.5703125" style="1" customWidth="1"/>
    <col min="10510" max="10510" width="2.7109375" style="1" customWidth="1"/>
    <col min="10511" max="10530" width="0" style="1" hidden="1" customWidth="1"/>
    <col min="10531" max="10752" width="11.42578125" style="1"/>
    <col min="10753" max="10753" width="13.5703125" style="1" customWidth="1"/>
    <col min="10754" max="10754" width="6.7109375" style="1" customWidth="1"/>
    <col min="10755" max="10755" width="49.85546875" style="1" customWidth="1"/>
    <col min="10756" max="10756" width="20.7109375" style="1" customWidth="1"/>
    <col min="10757" max="10757" width="18.5703125" style="1" customWidth="1"/>
    <col min="10758" max="10758" width="21.28515625" style="1" customWidth="1"/>
    <col min="10759" max="10761" width="0" style="1" hidden="1" customWidth="1"/>
    <col min="10762" max="10762" width="20" style="1" customWidth="1"/>
    <col min="10763" max="10764" width="0" style="1" hidden="1" customWidth="1"/>
    <col min="10765" max="10765" width="23.5703125" style="1" customWidth="1"/>
    <col min="10766" max="10766" width="2.7109375" style="1" customWidth="1"/>
    <col min="10767" max="10786" width="0" style="1" hidden="1" customWidth="1"/>
    <col min="10787" max="11008" width="11.42578125" style="1"/>
    <col min="11009" max="11009" width="13.5703125" style="1" customWidth="1"/>
    <col min="11010" max="11010" width="6.7109375" style="1" customWidth="1"/>
    <col min="11011" max="11011" width="49.85546875" style="1" customWidth="1"/>
    <col min="11012" max="11012" width="20.7109375" style="1" customWidth="1"/>
    <col min="11013" max="11013" width="18.5703125" style="1" customWidth="1"/>
    <col min="11014" max="11014" width="21.28515625" style="1" customWidth="1"/>
    <col min="11015" max="11017" width="0" style="1" hidden="1" customWidth="1"/>
    <col min="11018" max="11018" width="20" style="1" customWidth="1"/>
    <col min="11019" max="11020" width="0" style="1" hidden="1" customWidth="1"/>
    <col min="11021" max="11021" width="23.5703125" style="1" customWidth="1"/>
    <col min="11022" max="11022" width="2.7109375" style="1" customWidth="1"/>
    <col min="11023" max="11042" width="0" style="1" hidden="1" customWidth="1"/>
    <col min="11043" max="11264" width="11.42578125" style="1"/>
    <col min="11265" max="11265" width="13.5703125" style="1" customWidth="1"/>
    <col min="11266" max="11266" width="6.7109375" style="1" customWidth="1"/>
    <col min="11267" max="11267" width="49.85546875" style="1" customWidth="1"/>
    <col min="11268" max="11268" width="20.7109375" style="1" customWidth="1"/>
    <col min="11269" max="11269" width="18.5703125" style="1" customWidth="1"/>
    <col min="11270" max="11270" width="21.28515625" style="1" customWidth="1"/>
    <col min="11271" max="11273" width="0" style="1" hidden="1" customWidth="1"/>
    <col min="11274" max="11274" width="20" style="1" customWidth="1"/>
    <col min="11275" max="11276" width="0" style="1" hidden="1" customWidth="1"/>
    <col min="11277" max="11277" width="23.5703125" style="1" customWidth="1"/>
    <col min="11278" max="11278" width="2.7109375" style="1" customWidth="1"/>
    <col min="11279" max="11298" width="0" style="1" hidden="1" customWidth="1"/>
    <col min="11299" max="11520" width="11.42578125" style="1"/>
    <col min="11521" max="11521" width="13.5703125" style="1" customWidth="1"/>
    <col min="11522" max="11522" width="6.7109375" style="1" customWidth="1"/>
    <col min="11523" max="11523" width="49.85546875" style="1" customWidth="1"/>
    <col min="11524" max="11524" width="20.7109375" style="1" customWidth="1"/>
    <col min="11525" max="11525" width="18.5703125" style="1" customWidth="1"/>
    <col min="11526" max="11526" width="21.28515625" style="1" customWidth="1"/>
    <col min="11527" max="11529" width="0" style="1" hidden="1" customWidth="1"/>
    <col min="11530" max="11530" width="20" style="1" customWidth="1"/>
    <col min="11531" max="11532" width="0" style="1" hidden="1" customWidth="1"/>
    <col min="11533" max="11533" width="23.5703125" style="1" customWidth="1"/>
    <col min="11534" max="11534" width="2.7109375" style="1" customWidth="1"/>
    <col min="11535" max="11554" width="0" style="1" hidden="1" customWidth="1"/>
    <col min="11555" max="11776" width="11.42578125" style="1"/>
    <col min="11777" max="11777" width="13.5703125" style="1" customWidth="1"/>
    <col min="11778" max="11778" width="6.7109375" style="1" customWidth="1"/>
    <col min="11779" max="11779" width="49.85546875" style="1" customWidth="1"/>
    <col min="11780" max="11780" width="20.7109375" style="1" customWidth="1"/>
    <col min="11781" max="11781" width="18.5703125" style="1" customWidth="1"/>
    <col min="11782" max="11782" width="21.28515625" style="1" customWidth="1"/>
    <col min="11783" max="11785" width="0" style="1" hidden="1" customWidth="1"/>
    <col min="11786" max="11786" width="20" style="1" customWidth="1"/>
    <col min="11787" max="11788" width="0" style="1" hidden="1" customWidth="1"/>
    <col min="11789" max="11789" width="23.5703125" style="1" customWidth="1"/>
    <col min="11790" max="11790" width="2.7109375" style="1" customWidth="1"/>
    <col min="11791" max="11810" width="0" style="1" hidden="1" customWidth="1"/>
    <col min="11811" max="12032" width="11.42578125" style="1"/>
    <col min="12033" max="12033" width="13.5703125" style="1" customWidth="1"/>
    <col min="12034" max="12034" width="6.7109375" style="1" customWidth="1"/>
    <col min="12035" max="12035" width="49.85546875" style="1" customWidth="1"/>
    <col min="12036" max="12036" width="20.7109375" style="1" customWidth="1"/>
    <col min="12037" max="12037" width="18.5703125" style="1" customWidth="1"/>
    <col min="12038" max="12038" width="21.28515625" style="1" customWidth="1"/>
    <col min="12039" max="12041" width="0" style="1" hidden="1" customWidth="1"/>
    <col min="12042" max="12042" width="20" style="1" customWidth="1"/>
    <col min="12043" max="12044" width="0" style="1" hidden="1" customWidth="1"/>
    <col min="12045" max="12045" width="23.5703125" style="1" customWidth="1"/>
    <col min="12046" max="12046" width="2.7109375" style="1" customWidth="1"/>
    <col min="12047" max="12066" width="0" style="1" hidden="1" customWidth="1"/>
    <col min="12067" max="12288" width="11.42578125" style="1"/>
    <col min="12289" max="12289" width="13.5703125" style="1" customWidth="1"/>
    <col min="12290" max="12290" width="6.7109375" style="1" customWidth="1"/>
    <col min="12291" max="12291" width="49.85546875" style="1" customWidth="1"/>
    <col min="12292" max="12292" width="20.7109375" style="1" customWidth="1"/>
    <col min="12293" max="12293" width="18.5703125" style="1" customWidth="1"/>
    <col min="12294" max="12294" width="21.28515625" style="1" customWidth="1"/>
    <col min="12295" max="12297" width="0" style="1" hidden="1" customWidth="1"/>
    <col min="12298" max="12298" width="20" style="1" customWidth="1"/>
    <col min="12299" max="12300" width="0" style="1" hidden="1" customWidth="1"/>
    <col min="12301" max="12301" width="23.5703125" style="1" customWidth="1"/>
    <col min="12302" max="12302" width="2.7109375" style="1" customWidth="1"/>
    <col min="12303" max="12322" width="0" style="1" hidden="1" customWidth="1"/>
    <col min="12323" max="12544" width="11.42578125" style="1"/>
    <col min="12545" max="12545" width="13.5703125" style="1" customWidth="1"/>
    <col min="12546" max="12546" width="6.7109375" style="1" customWidth="1"/>
    <col min="12547" max="12547" width="49.85546875" style="1" customWidth="1"/>
    <col min="12548" max="12548" width="20.7109375" style="1" customWidth="1"/>
    <col min="12549" max="12549" width="18.5703125" style="1" customWidth="1"/>
    <col min="12550" max="12550" width="21.28515625" style="1" customWidth="1"/>
    <col min="12551" max="12553" width="0" style="1" hidden="1" customWidth="1"/>
    <col min="12554" max="12554" width="20" style="1" customWidth="1"/>
    <col min="12555" max="12556" width="0" style="1" hidden="1" customWidth="1"/>
    <col min="12557" max="12557" width="23.5703125" style="1" customWidth="1"/>
    <col min="12558" max="12558" width="2.7109375" style="1" customWidth="1"/>
    <col min="12559" max="12578" width="0" style="1" hidden="1" customWidth="1"/>
    <col min="12579" max="12800" width="11.42578125" style="1"/>
    <col min="12801" max="12801" width="13.5703125" style="1" customWidth="1"/>
    <col min="12802" max="12802" width="6.7109375" style="1" customWidth="1"/>
    <col min="12803" max="12803" width="49.85546875" style="1" customWidth="1"/>
    <col min="12804" max="12804" width="20.7109375" style="1" customWidth="1"/>
    <col min="12805" max="12805" width="18.5703125" style="1" customWidth="1"/>
    <col min="12806" max="12806" width="21.28515625" style="1" customWidth="1"/>
    <col min="12807" max="12809" width="0" style="1" hidden="1" customWidth="1"/>
    <col min="12810" max="12810" width="20" style="1" customWidth="1"/>
    <col min="12811" max="12812" width="0" style="1" hidden="1" customWidth="1"/>
    <col min="12813" max="12813" width="23.5703125" style="1" customWidth="1"/>
    <col min="12814" max="12814" width="2.7109375" style="1" customWidth="1"/>
    <col min="12815" max="12834" width="0" style="1" hidden="1" customWidth="1"/>
    <col min="12835" max="13056" width="11.42578125" style="1"/>
    <col min="13057" max="13057" width="13.5703125" style="1" customWidth="1"/>
    <col min="13058" max="13058" width="6.7109375" style="1" customWidth="1"/>
    <col min="13059" max="13059" width="49.85546875" style="1" customWidth="1"/>
    <col min="13060" max="13060" width="20.7109375" style="1" customWidth="1"/>
    <col min="13061" max="13061" width="18.5703125" style="1" customWidth="1"/>
    <col min="13062" max="13062" width="21.28515625" style="1" customWidth="1"/>
    <col min="13063" max="13065" width="0" style="1" hidden="1" customWidth="1"/>
    <col min="13066" max="13066" width="20" style="1" customWidth="1"/>
    <col min="13067" max="13068" width="0" style="1" hidden="1" customWidth="1"/>
    <col min="13069" max="13069" width="23.5703125" style="1" customWidth="1"/>
    <col min="13070" max="13070" width="2.7109375" style="1" customWidth="1"/>
    <col min="13071" max="13090" width="0" style="1" hidden="1" customWidth="1"/>
    <col min="13091" max="13312" width="11.42578125" style="1"/>
    <col min="13313" max="13313" width="13.5703125" style="1" customWidth="1"/>
    <col min="13314" max="13314" width="6.7109375" style="1" customWidth="1"/>
    <col min="13315" max="13315" width="49.85546875" style="1" customWidth="1"/>
    <col min="13316" max="13316" width="20.7109375" style="1" customWidth="1"/>
    <col min="13317" max="13317" width="18.5703125" style="1" customWidth="1"/>
    <col min="13318" max="13318" width="21.28515625" style="1" customWidth="1"/>
    <col min="13319" max="13321" width="0" style="1" hidden="1" customWidth="1"/>
    <col min="13322" max="13322" width="20" style="1" customWidth="1"/>
    <col min="13323" max="13324" width="0" style="1" hidden="1" customWidth="1"/>
    <col min="13325" max="13325" width="23.5703125" style="1" customWidth="1"/>
    <col min="13326" max="13326" width="2.7109375" style="1" customWidth="1"/>
    <col min="13327" max="13346" width="0" style="1" hidden="1" customWidth="1"/>
    <col min="13347" max="13568" width="11.42578125" style="1"/>
    <col min="13569" max="13569" width="13.5703125" style="1" customWidth="1"/>
    <col min="13570" max="13570" width="6.7109375" style="1" customWidth="1"/>
    <col min="13571" max="13571" width="49.85546875" style="1" customWidth="1"/>
    <col min="13572" max="13572" width="20.7109375" style="1" customWidth="1"/>
    <col min="13573" max="13573" width="18.5703125" style="1" customWidth="1"/>
    <col min="13574" max="13574" width="21.28515625" style="1" customWidth="1"/>
    <col min="13575" max="13577" width="0" style="1" hidden="1" customWidth="1"/>
    <col min="13578" max="13578" width="20" style="1" customWidth="1"/>
    <col min="13579" max="13580" width="0" style="1" hidden="1" customWidth="1"/>
    <col min="13581" max="13581" width="23.5703125" style="1" customWidth="1"/>
    <col min="13582" max="13582" width="2.7109375" style="1" customWidth="1"/>
    <col min="13583" max="13602" width="0" style="1" hidden="1" customWidth="1"/>
    <col min="13603" max="13824" width="11.42578125" style="1"/>
    <col min="13825" max="13825" width="13.5703125" style="1" customWidth="1"/>
    <col min="13826" max="13826" width="6.7109375" style="1" customWidth="1"/>
    <col min="13827" max="13827" width="49.85546875" style="1" customWidth="1"/>
    <col min="13828" max="13828" width="20.7109375" style="1" customWidth="1"/>
    <col min="13829" max="13829" width="18.5703125" style="1" customWidth="1"/>
    <col min="13830" max="13830" width="21.28515625" style="1" customWidth="1"/>
    <col min="13831" max="13833" width="0" style="1" hidden="1" customWidth="1"/>
    <col min="13834" max="13834" width="20" style="1" customWidth="1"/>
    <col min="13835" max="13836" width="0" style="1" hidden="1" customWidth="1"/>
    <col min="13837" max="13837" width="23.5703125" style="1" customWidth="1"/>
    <col min="13838" max="13838" width="2.7109375" style="1" customWidth="1"/>
    <col min="13839" max="13858" width="0" style="1" hidden="1" customWidth="1"/>
    <col min="13859" max="14080" width="11.42578125" style="1"/>
    <col min="14081" max="14081" width="13.5703125" style="1" customWidth="1"/>
    <col min="14082" max="14082" width="6.7109375" style="1" customWidth="1"/>
    <col min="14083" max="14083" width="49.85546875" style="1" customWidth="1"/>
    <col min="14084" max="14084" width="20.7109375" style="1" customWidth="1"/>
    <col min="14085" max="14085" width="18.5703125" style="1" customWidth="1"/>
    <col min="14086" max="14086" width="21.28515625" style="1" customWidth="1"/>
    <col min="14087" max="14089" width="0" style="1" hidden="1" customWidth="1"/>
    <col min="14090" max="14090" width="20" style="1" customWidth="1"/>
    <col min="14091" max="14092" width="0" style="1" hidden="1" customWidth="1"/>
    <col min="14093" max="14093" width="23.5703125" style="1" customWidth="1"/>
    <col min="14094" max="14094" width="2.7109375" style="1" customWidth="1"/>
    <col min="14095" max="14114" width="0" style="1" hidden="1" customWidth="1"/>
    <col min="14115" max="14336" width="11.42578125" style="1"/>
    <col min="14337" max="14337" width="13.5703125" style="1" customWidth="1"/>
    <col min="14338" max="14338" width="6.7109375" style="1" customWidth="1"/>
    <col min="14339" max="14339" width="49.85546875" style="1" customWidth="1"/>
    <col min="14340" max="14340" width="20.7109375" style="1" customWidth="1"/>
    <col min="14341" max="14341" width="18.5703125" style="1" customWidth="1"/>
    <col min="14342" max="14342" width="21.28515625" style="1" customWidth="1"/>
    <col min="14343" max="14345" width="0" style="1" hidden="1" customWidth="1"/>
    <col min="14346" max="14346" width="20" style="1" customWidth="1"/>
    <col min="14347" max="14348" width="0" style="1" hidden="1" customWidth="1"/>
    <col min="14349" max="14349" width="23.5703125" style="1" customWidth="1"/>
    <col min="14350" max="14350" width="2.7109375" style="1" customWidth="1"/>
    <col min="14351" max="14370" width="0" style="1" hidden="1" customWidth="1"/>
    <col min="14371" max="14592" width="11.42578125" style="1"/>
    <col min="14593" max="14593" width="13.5703125" style="1" customWidth="1"/>
    <col min="14594" max="14594" width="6.7109375" style="1" customWidth="1"/>
    <col min="14595" max="14595" width="49.85546875" style="1" customWidth="1"/>
    <col min="14596" max="14596" width="20.7109375" style="1" customWidth="1"/>
    <col min="14597" max="14597" width="18.5703125" style="1" customWidth="1"/>
    <col min="14598" max="14598" width="21.28515625" style="1" customWidth="1"/>
    <col min="14599" max="14601" width="0" style="1" hidden="1" customWidth="1"/>
    <col min="14602" max="14602" width="20" style="1" customWidth="1"/>
    <col min="14603" max="14604" width="0" style="1" hidden="1" customWidth="1"/>
    <col min="14605" max="14605" width="23.5703125" style="1" customWidth="1"/>
    <col min="14606" max="14606" width="2.7109375" style="1" customWidth="1"/>
    <col min="14607" max="14626" width="0" style="1" hidden="1" customWidth="1"/>
    <col min="14627" max="14848" width="11.42578125" style="1"/>
    <col min="14849" max="14849" width="13.5703125" style="1" customWidth="1"/>
    <col min="14850" max="14850" width="6.7109375" style="1" customWidth="1"/>
    <col min="14851" max="14851" width="49.85546875" style="1" customWidth="1"/>
    <col min="14852" max="14852" width="20.7109375" style="1" customWidth="1"/>
    <col min="14853" max="14853" width="18.5703125" style="1" customWidth="1"/>
    <col min="14854" max="14854" width="21.28515625" style="1" customWidth="1"/>
    <col min="14855" max="14857" width="0" style="1" hidden="1" customWidth="1"/>
    <col min="14858" max="14858" width="20" style="1" customWidth="1"/>
    <col min="14859" max="14860" width="0" style="1" hidden="1" customWidth="1"/>
    <col min="14861" max="14861" width="23.5703125" style="1" customWidth="1"/>
    <col min="14862" max="14862" width="2.7109375" style="1" customWidth="1"/>
    <col min="14863" max="14882" width="0" style="1" hidden="1" customWidth="1"/>
    <col min="14883" max="15104" width="11.42578125" style="1"/>
    <col min="15105" max="15105" width="13.5703125" style="1" customWidth="1"/>
    <col min="15106" max="15106" width="6.7109375" style="1" customWidth="1"/>
    <col min="15107" max="15107" width="49.85546875" style="1" customWidth="1"/>
    <col min="15108" max="15108" width="20.7109375" style="1" customWidth="1"/>
    <col min="15109" max="15109" width="18.5703125" style="1" customWidth="1"/>
    <col min="15110" max="15110" width="21.28515625" style="1" customWidth="1"/>
    <col min="15111" max="15113" width="0" style="1" hidden="1" customWidth="1"/>
    <col min="15114" max="15114" width="20" style="1" customWidth="1"/>
    <col min="15115" max="15116" width="0" style="1" hidden="1" customWidth="1"/>
    <col min="15117" max="15117" width="23.5703125" style="1" customWidth="1"/>
    <col min="15118" max="15118" width="2.7109375" style="1" customWidth="1"/>
    <col min="15119" max="15138" width="0" style="1" hidden="1" customWidth="1"/>
    <col min="15139" max="15360" width="11.42578125" style="1"/>
    <col min="15361" max="15361" width="13.5703125" style="1" customWidth="1"/>
    <col min="15362" max="15362" width="6.7109375" style="1" customWidth="1"/>
    <col min="15363" max="15363" width="49.85546875" style="1" customWidth="1"/>
    <col min="15364" max="15364" width="20.7109375" style="1" customWidth="1"/>
    <col min="15365" max="15365" width="18.5703125" style="1" customWidth="1"/>
    <col min="15366" max="15366" width="21.28515625" style="1" customWidth="1"/>
    <col min="15367" max="15369" width="0" style="1" hidden="1" customWidth="1"/>
    <col min="15370" max="15370" width="20" style="1" customWidth="1"/>
    <col min="15371" max="15372" width="0" style="1" hidden="1" customWidth="1"/>
    <col min="15373" max="15373" width="23.5703125" style="1" customWidth="1"/>
    <col min="15374" max="15374" width="2.7109375" style="1" customWidth="1"/>
    <col min="15375" max="15394" width="0" style="1" hidden="1" customWidth="1"/>
    <col min="15395" max="15616" width="11.42578125" style="1"/>
    <col min="15617" max="15617" width="13.5703125" style="1" customWidth="1"/>
    <col min="15618" max="15618" width="6.7109375" style="1" customWidth="1"/>
    <col min="15619" max="15619" width="49.85546875" style="1" customWidth="1"/>
    <col min="15620" max="15620" width="20.7109375" style="1" customWidth="1"/>
    <col min="15621" max="15621" width="18.5703125" style="1" customWidth="1"/>
    <col min="15622" max="15622" width="21.28515625" style="1" customWidth="1"/>
    <col min="15623" max="15625" width="0" style="1" hidden="1" customWidth="1"/>
    <col min="15626" max="15626" width="20" style="1" customWidth="1"/>
    <col min="15627" max="15628" width="0" style="1" hidden="1" customWidth="1"/>
    <col min="15629" max="15629" width="23.5703125" style="1" customWidth="1"/>
    <col min="15630" max="15630" width="2.7109375" style="1" customWidth="1"/>
    <col min="15631" max="15650" width="0" style="1" hidden="1" customWidth="1"/>
    <col min="15651" max="15872" width="11.42578125" style="1"/>
    <col min="15873" max="15873" width="13.5703125" style="1" customWidth="1"/>
    <col min="15874" max="15874" width="6.7109375" style="1" customWidth="1"/>
    <col min="15875" max="15875" width="49.85546875" style="1" customWidth="1"/>
    <col min="15876" max="15876" width="20.7109375" style="1" customWidth="1"/>
    <col min="15877" max="15877" width="18.5703125" style="1" customWidth="1"/>
    <col min="15878" max="15878" width="21.28515625" style="1" customWidth="1"/>
    <col min="15879" max="15881" width="0" style="1" hidden="1" customWidth="1"/>
    <col min="15882" max="15882" width="20" style="1" customWidth="1"/>
    <col min="15883" max="15884" width="0" style="1" hidden="1" customWidth="1"/>
    <col min="15885" max="15885" width="23.5703125" style="1" customWidth="1"/>
    <col min="15886" max="15886" width="2.7109375" style="1" customWidth="1"/>
    <col min="15887" max="15906" width="0" style="1" hidden="1" customWidth="1"/>
    <col min="15907" max="16128" width="11.42578125" style="1"/>
    <col min="16129" max="16129" width="13.5703125" style="1" customWidth="1"/>
    <col min="16130" max="16130" width="6.7109375" style="1" customWidth="1"/>
    <col min="16131" max="16131" width="49.85546875" style="1" customWidth="1"/>
    <col min="16132" max="16132" width="20.7109375" style="1" customWidth="1"/>
    <col min="16133" max="16133" width="18.5703125" style="1" customWidth="1"/>
    <col min="16134" max="16134" width="21.28515625" style="1" customWidth="1"/>
    <col min="16135" max="16137" width="0" style="1" hidden="1" customWidth="1"/>
    <col min="16138" max="16138" width="20" style="1" customWidth="1"/>
    <col min="16139" max="16140" width="0" style="1" hidden="1" customWidth="1"/>
    <col min="16141" max="16141" width="23.5703125" style="1" customWidth="1"/>
    <col min="16142" max="16142" width="2.7109375" style="1" customWidth="1"/>
    <col min="16143" max="16162" width="0" style="1" hidden="1" customWidth="1"/>
    <col min="16163" max="16384" width="11.42578125" style="1"/>
  </cols>
  <sheetData>
    <row r="1" spans="1:15" ht="15.75" thickBot="1" x14ac:dyDescent="0.3"/>
    <row r="2" spans="1:15" x14ac:dyDescent="0.25">
      <c r="A2" s="153"/>
      <c r="B2" s="113"/>
      <c r="C2" s="113"/>
      <c r="D2" s="113"/>
      <c r="E2" s="168"/>
      <c r="F2" s="115"/>
      <c r="G2" s="115"/>
      <c r="H2" s="115"/>
      <c r="I2" s="115"/>
      <c r="J2" s="115"/>
      <c r="K2" s="115"/>
      <c r="L2" s="115"/>
      <c r="M2" s="116"/>
    </row>
    <row r="3" spans="1:15" x14ac:dyDescent="0.25">
      <c r="A3" s="419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1"/>
    </row>
    <row r="4" spans="1:15" x14ac:dyDescent="0.25">
      <c r="A4" s="419" t="s">
        <v>203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1"/>
    </row>
    <row r="5" spans="1:15" ht="6" customHeight="1" x14ac:dyDescent="0.25">
      <c r="A5" s="2"/>
      <c r="M5" s="5"/>
    </row>
    <row r="6" spans="1:15" x14ac:dyDescent="0.25">
      <c r="A6" s="6" t="s">
        <v>0</v>
      </c>
      <c r="M6" s="5"/>
    </row>
    <row r="7" spans="1:15" ht="3" customHeight="1" x14ac:dyDescent="0.25">
      <c r="A7" s="2"/>
      <c r="M7" s="7"/>
    </row>
    <row r="8" spans="1:15" x14ac:dyDescent="0.25">
      <c r="A8" s="2" t="s">
        <v>3</v>
      </c>
      <c r="C8" s="1" t="s">
        <v>4</v>
      </c>
      <c r="F8" s="3" t="s">
        <v>117</v>
      </c>
      <c r="J8" s="3" t="s">
        <v>226</v>
      </c>
      <c r="K8" s="1"/>
      <c r="M8" s="5" t="s">
        <v>204</v>
      </c>
    </row>
    <row r="9" spans="1:15" ht="6" customHeight="1" thickBot="1" x14ac:dyDescent="0.3">
      <c r="A9" s="103"/>
      <c r="B9" s="62"/>
      <c r="C9" s="62"/>
      <c r="D9" s="62"/>
      <c r="E9" s="169"/>
      <c r="F9" s="63"/>
      <c r="G9" s="63"/>
      <c r="H9" s="63"/>
      <c r="I9" s="63"/>
      <c r="J9" s="63"/>
      <c r="K9" s="63"/>
      <c r="L9" s="63"/>
      <c r="M9" s="65"/>
    </row>
    <row r="10" spans="1:15" ht="15.75" thickBot="1" x14ac:dyDescent="0.3">
      <c r="A10" s="425"/>
      <c r="B10" s="426"/>
      <c r="C10" s="426"/>
      <c r="D10" s="426"/>
      <c r="E10" s="426"/>
      <c r="F10" s="426"/>
      <c r="G10" s="426"/>
      <c r="H10" s="426"/>
      <c r="I10" s="426"/>
      <c r="J10" s="426"/>
      <c r="K10" s="426"/>
      <c r="L10" s="426"/>
      <c r="M10" s="427"/>
    </row>
    <row r="11" spans="1:15" ht="50.25" customHeight="1" thickBot="1" x14ac:dyDescent="0.3">
      <c r="A11" s="170" t="s">
        <v>205</v>
      </c>
      <c r="B11" s="171"/>
      <c r="C11" s="171" t="s">
        <v>206</v>
      </c>
      <c r="D11" s="172" t="s">
        <v>207</v>
      </c>
      <c r="E11" s="173" t="s">
        <v>208</v>
      </c>
      <c r="F11" s="172" t="s">
        <v>209</v>
      </c>
      <c r="G11" s="172"/>
      <c r="H11" s="172"/>
      <c r="I11" s="172"/>
      <c r="J11" s="172" t="s">
        <v>210</v>
      </c>
      <c r="K11" s="172" t="s">
        <v>211</v>
      </c>
      <c r="L11" s="172" t="s">
        <v>212</v>
      </c>
      <c r="M11" s="174" t="s">
        <v>213</v>
      </c>
    </row>
    <row r="12" spans="1:15" ht="16.5" thickBot="1" x14ac:dyDescent="0.3">
      <c r="A12" s="232" t="s">
        <v>13</v>
      </c>
      <c r="B12" s="117"/>
      <c r="C12" s="233" t="s">
        <v>14</v>
      </c>
      <c r="D12" s="175">
        <f>+D13+D18+D43</f>
        <v>817218822.54999995</v>
      </c>
      <c r="E12" s="176">
        <f>+E13+E18+E43</f>
        <v>1067700</v>
      </c>
      <c r="F12" s="175">
        <f>+F15+F18+F43</f>
        <v>816151122.54999995</v>
      </c>
      <c r="G12" s="177"/>
      <c r="H12" s="177"/>
      <c r="I12" s="177"/>
      <c r="J12" s="175">
        <f>+J13+J18+J43</f>
        <v>37883026</v>
      </c>
      <c r="K12" s="175">
        <f>+K13+K18+K43</f>
        <v>0</v>
      </c>
      <c r="L12" s="175">
        <f>+L13+L18+L43</f>
        <v>0</v>
      </c>
      <c r="M12" s="228">
        <f>+M13+M18+M43</f>
        <v>37883026</v>
      </c>
      <c r="O12" s="178">
        <f>+M12/F12</f>
        <v>4.6416680628505992E-2</v>
      </c>
    </row>
    <row r="13" spans="1:15" ht="15.75" x14ac:dyDescent="0.25">
      <c r="A13" s="48">
        <v>1</v>
      </c>
      <c r="B13" s="49"/>
      <c r="C13" s="49" t="s">
        <v>15</v>
      </c>
      <c r="D13" s="52">
        <f>+D14</f>
        <v>430924947</v>
      </c>
      <c r="E13" s="51">
        <f>+E14</f>
        <v>1067700</v>
      </c>
      <c r="F13" s="52">
        <f t="shared" ref="F13:F47" si="0">+D13-E13</f>
        <v>429857247</v>
      </c>
      <c r="G13" s="50"/>
      <c r="H13" s="52"/>
      <c r="I13" s="52"/>
      <c r="J13" s="54">
        <f>+J14</f>
        <v>6485730</v>
      </c>
      <c r="K13" s="51"/>
      <c r="L13" s="51"/>
      <c r="M13" s="179">
        <f>+M14</f>
        <v>6485730</v>
      </c>
      <c r="O13" s="178">
        <f t="shared" ref="O13:O46" si="1">+M13/F13</f>
        <v>1.5088102027508682E-2</v>
      </c>
    </row>
    <row r="14" spans="1:15" ht="15.75" x14ac:dyDescent="0.25">
      <c r="A14" s="26">
        <v>10</v>
      </c>
      <c r="B14" s="27"/>
      <c r="C14" s="27" t="s">
        <v>15</v>
      </c>
      <c r="D14" s="28">
        <f>+D15</f>
        <v>430924947</v>
      </c>
      <c r="E14" s="54">
        <f>+E15</f>
        <v>1067700</v>
      </c>
      <c r="F14" s="28">
        <f t="shared" si="0"/>
        <v>429857247</v>
      </c>
      <c r="G14" s="180"/>
      <c r="H14" s="28"/>
      <c r="I14" s="28"/>
      <c r="J14" s="54">
        <f>+J15</f>
        <v>6485730</v>
      </c>
      <c r="K14" s="54"/>
      <c r="L14" s="54"/>
      <c r="M14" s="181">
        <f>+M15</f>
        <v>6485730</v>
      </c>
      <c r="O14" s="178">
        <f t="shared" si="1"/>
        <v>1.5088102027508682E-2</v>
      </c>
    </row>
    <row r="15" spans="1:15" ht="15.75" x14ac:dyDescent="0.25">
      <c r="A15" s="26">
        <v>102</v>
      </c>
      <c r="B15" s="27"/>
      <c r="C15" s="27" t="s">
        <v>34</v>
      </c>
      <c r="D15" s="28">
        <f>+D16+D17</f>
        <v>430924947</v>
      </c>
      <c r="E15" s="54">
        <f>+E16+E17</f>
        <v>1067700</v>
      </c>
      <c r="F15" s="28">
        <f t="shared" si="0"/>
        <v>429857247</v>
      </c>
      <c r="G15" s="180"/>
      <c r="H15" s="28"/>
      <c r="I15" s="28"/>
      <c r="J15" s="181">
        <f>+J16+J17</f>
        <v>6485730</v>
      </c>
      <c r="K15" s="54"/>
      <c r="L15" s="54"/>
      <c r="M15" s="181">
        <f>+M16+M17</f>
        <v>6485730</v>
      </c>
      <c r="O15" s="178">
        <f t="shared" si="1"/>
        <v>1.5088102027508682E-2</v>
      </c>
    </row>
    <row r="16" spans="1:15" ht="15.75" x14ac:dyDescent="0.25">
      <c r="A16" s="26">
        <v>10212</v>
      </c>
      <c r="B16" s="27">
        <v>20</v>
      </c>
      <c r="C16" s="27" t="s">
        <v>35</v>
      </c>
      <c r="D16" s="28">
        <v>424600358</v>
      </c>
      <c r="E16" s="54">
        <v>0</v>
      </c>
      <c r="F16" s="28">
        <f t="shared" si="0"/>
        <v>424600358</v>
      </c>
      <c r="G16" s="180"/>
      <c r="H16" s="28"/>
      <c r="I16" s="28"/>
      <c r="J16" s="54">
        <v>4957028</v>
      </c>
      <c r="K16" s="54">
        <f>+K24+K33+K36</f>
        <v>0</v>
      </c>
      <c r="L16" s="54">
        <f>+L24+L33+L36</f>
        <v>0</v>
      </c>
      <c r="M16" s="181">
        <v>4957028</v>
      </c>
      <c r="O16" s="178">
        <f t="shared" si="1"/>
        <v>1.1674573293694679E-2</v>
      </c>
    </row>
    <row r="17" spans="1:15" ht="15.75" x14ac:dyDescent="0.25">
      <c r="A17" s="26">
        <v>10214</v>
      </c>
      <c r="B17" s="27">
        <v>20</v>
      </c>
      <c r="C17" s="27" t="s">
        <v>36</v>
      </c>
      <c r="D17" s="28">
        <v>6324589</v>
      </c>
      <c r="E17" s="54">
        <v>1067700</v>
      </c>
      <c r="F17" s="28">
        <f t="shared" si="0"/>
        <v>5256889</v>
      </c>
      <c r="G17" s="180"/>
      <c r="H17" s="28"/>
      <c r="I17" s="28"/>
      <c r="J17" s="54">
        <v>1528702</v>
      </c>
      <c r="K17" s="54">
        <f>+K25+K34+K37</f>
        <v>0</v>
      </c>
      <c r="L17" s="54">
        <f>+L25+L34+L37</f>
        <v>0</v>
      </c>
      <c r="M17" s="181">
        <v>1528702</v>
      </c>
      <c r="O17" s="178">
        <f t="shared" si="1"/>
        <v>0.29079974867264652</v>
      </c>
    </row>
    <row r="18" spans="1:15" ht="15.75" x14ac:dyDescent="0.25">
      <c r="A18" s="26">
        <v>2</v>
      </c>
      <c r="B18" s="27"/>
      <c r="C18" s="27" t="s">
        <v>48</v>
      </c>
      <c r="D18" s="28">
        <f>+D19</f>
        <v>36435455.549999997</v>
      </c>
      <c r="E18" s="54">
        <f>+E19</f>
        <v>0</v>
      </c>
      <c r="F18" s="182">
        <f t="shared" si="0"/>
        <v>36435455.549999997</v>
      </c>
      <c r="G18" s="180"/>
      <c r="H18" s="28"/>
      <c r="I18" s="28"/>
      <c r="J18" s="54">
        <f>+J19</f>
        <v>31397296</v>
      </c>
      <c r="K18" s="54"/>
      <c r="L18" s="54"/>
      <c r="M18" s="181">
        <f>+M19</f>
        <v>31397296</v>
      </c>
      <c r="O18" s="178">
        <f t="shared" si="1"/>
        <v>0.86172371186395125</v>
      </c>
    </row>
    <row r="19" spans="1:15" ht="15.75" x14ac:dyDescent="0.25">
      <c r="A19" s="26">
        <v>20</v>
      </c>
      <c r="B19" s="27"/>
      <c r="C19" s="27" t="s">
        <v>48</v>
      </c>
      <c r="D19" s="28">
        <f>+D20</f>
        <v>36435455.549999997</v>
      </c>
      <c r="E19" s="54">
        <f>+E20</f>
        <v>0</v>
      </c>
      <c r="F19" s="182">
        <f t="shared" si="0"/>
        <v>36435455.549999997</v>
      </c>
      <c r="G19" s="180"/>
      <c r="H19" s="28"/>
      <c r="I19" s="28"/>
      <c r="J19" s="54">
        <f>+J20</f>
        <v>31397296</v>
      </c>
      <c r="K19" s="54"/>
      <c r="L19" s="54"/>
      <c r="M19" s="181">
        <f>+M20</f>
        <v>31397296</v>
      </c>
      <c r="O19" s="178">
        <f t="shared" si="1"/>
        <v>0.86172371186395125</v>
      </c>
    </row>
    <row r="20" spans="1:15" ht="15.75" x14ac:dyDescent="0.25">
      <c r="A20" s="26">
        <v>204</v>
      </c>
      <c r="B20" s="27"/>
      <c r="C20" s="27" t="s">
        <v>49</v>
      </c>
      <c r="D20" s="28">
        <f>+D23+D25+D27+D37+D40+D21</f>
        <v>36435455.549999997</v>
      </c>
      <c r="E20" s="54">
        <f>+E23+E25+E27+E37+E40+E21</f>
        <v>0</v>
      </c>
      <c r="F20" s="182">
        <f t="shared" si="0"/>
        <v>36435455.549999997</v>
      </c>
      <c r="G20" s="180"/>
      <c r="H20" s="28"/>
      <c r="I20" s="28"/>
      <c r="J20" s="54">
        <f>+J23+J25+J27+J37+J40+J21</f>
        <v>31397296</v>
      </c>
      <c r="K20" s="28">
        <f>+K23+K25+K27+K37+K40</f>
        <v>0</v>
      </c>
      <c r="L20" s="28">
        <f>+L23+L25+L27+L37+L40</f>
        <v>0</v>
      </c>
      <c r="M20" s="181">
        <f>+M23+M25+M27+M37+M40+M21</f>
        <v>31397296</v>
      </c>
      <c r="O20" s="178">
        <f t="shared" si="1"/>
        <v>0.86172371186395125</v>
      </c>
    </row>
    <row r="21" spans="1:15" ht="15.75" x14ac:dyDescent="0.25">
      <c r="A21" s="26">
        <v>2045</v>
      </c>
      <c r="B21" s="27"/>
      <c r="C21" s="27" t="s">
        <v>52</v>
      </c>
      <c r="D21" s="28">
        <f>+D22</f>
        <v>5</v>
      </c>
      <c r="E21" s="54">
        <f>+E22</f>
        <v>0</v>
      </c>
      <c r="F21" s="182">
        <f t="shared" si="0"/>
        <v>5</v>
      </c>
      <c r="G21" s="180"/>
      <c r="H21" s="28"/>
      <c r="I21" s="28"/>
      <c r="J21" s="54">
        <f>+J22</f>
        <v>0</v>
      </c>
      <c r="K21" s="54"/>
      <c r="L21" s="54"/>
      <c r="M21" s="181">
        <f>+M22</f>
        <v>0</v>
      </c>
      <c r="O21" s="178"/>
    </row>
    <row r="22" spans="1:15" ht="31.5" x14ac:dyDescent="0.25">
      <c r="A22" s="26">
        <v>20456</v>
      </c>
      <c r="B22" s="27">
        <v>20</v>
      </c>
      <c r="C22" s="30" t="s">
        <v>148</v>
      </c>
      <c r="D22" s="28">
        <v>5</v>
      </c>
      <c r="E22" s="54">
        <v>0</v>
      </c>
      <c r="F22" s="28">
        <f t="shared" si="0"/>
        <v>5</v>
      </c>
      <c r="G22" s="180"/>
      <c r="H22" s="28"/>
      <c r="I22" s="28"/>
      <c r="J22" s="54">
        <v>0</v>
      </c>
      <c r="K22" s="54"/>
      <c r="L22" s="54"/>
      <c r="M22" s="181">
        <v>0</v>
      </c>
      <c r="O22" s="178"/>
    </row>
    <row r="23" spans="1:15" ht="15.75" x14ac:dyDescent="0.25">
      <c r="A23" s="26">
        <v>2046</v>
      </c>
      <c r="B23" s="27"/>
      <c r="C23" s="27" t="s">
        <v>58</v>
      </c>
      <c r="D23" s="28">
        <f>+D24</f>
        <v>5734721</v>
      </c>
      <c r="E23" s="54">
        <f>+E24</f>
        <v>0</v>
      </c>
      <c r="F23" s="182">
        <f t="shared" si="0"/>
        <v>5734721</v>
      </c>
      <c r="G23" s="180"/>
      <c r="H23" s="28"/>
      <c r="I23" s="28"/>
      <c r="J23" s="54">
        <f>+J24</f>
        <v>5341421</v>
      </c>
      <c r="K23" s="54"/>
      <c r="L23" s="54"/>
      <c r="M23" s="181">
        <f>+M24</f>
        <v>5341421</v>
      </c>
      <c r="O23" s="178"/>
    </row>
    <row r="24" spans="1:15" ht="15.75" x14ac:dyDescent="0.25">
      <c r="A24" s="26">
        <v>20462</v>
      </c>
      <c r="B24" s="27">
        <v>20</v>
      </c>
      <c r="C24" s="27" t="s">
        <v>59</v>
      </c>
      <c r="D24" s="28">
        <v>5734721</v>
      </c>
      <c r="E24" s="54">
        <v>0</v>
      </c>
      <c r="F24" s="28">
        <f t="shared" si="0"/>
        <v>5734721</v>
      </c>
      <c r="G24" s="180"/>
      <c r="H24" s="28"/>
      <c r="I24" s="28"/>
      <c r="J24" s="54">
        <v>5341421</v>
      </c>
      <c r="K24" s="54"/>
      <c r="L24" s="54"/>
      <c r="M24" s="181">
        <v>5341421</v>
      </c>
      <c r="O24" s="178"/>
    </row>
    <row r="25" spans="1:15" ht="15.75" x14ac:dyDescent="0.25">
      <c r="A25" s="26">
        <v>2047</v>
      </c>
      <c r="B25" s="27"/>
      <c r="C25" s="27" t="s">
        <v>61</v>
      </c>
      <c r="D25" s="28">
        <f>+D26</f>
        <v>6795</v>
      </c>
      <c r="E25" s="54">
        <f>+E26</f>
        <v>0</v>
      </c>
      <c r="F25" s="182">
        <f t="shared" si="0"/>
        <v>6795</v>
      </c>
      <c r="G25" s="180"/>
      <c r="H25" s="28"/>
      <c r="I25" s="28"/>
      <c r="J25" s="54">
        <f>+J26</f>
        <v>0</v>
      </c>
      <c r="K25" s="54"/>
      <c r="L25" s="54"/>
      <c r="M25" s="181">
        <f>+M26</f>
        <v>0</v>
      </c>
      <c r="O25" s="178"/>
    </row>
    <row r="26" spans="1:15" ht="15.75" x14ac:dyDescent="0.25">
      <c r="A26" s="26">
        <v>20476</v>
      </c>
      <c r="B26" s="27">
        <v>20</v>
      </c>
      <c r="C26" s="27" t="s">
        <v>62</v>
      </c>
      <c r="D26" s="28">
        <v>6795</v>
      </c>
      <c r="E26" s="54">
        <v>0</v>
      </c>
      <c r="F26" s="28">
        <f t="shared" si="0"/>
        <v>6795</v>
      </c>
      <c r="G26" s="180"/>
      <c r="H26" s="28"/>
      <c r="I26" s="28"/>
      <c r="J26" s="54">
        <v>0</v>
      </c>
      <c r="K26" s="54"/>
      <c r="L26" s="54"/>
      <c r="M26" s="181">
        <v>0</v>
      </c>
      <c r="O26" s="178"/>
    </row>
    <row r="27" spans="1:15" ht="15.75" x14ac:dyDescent="0.25">
      <c r="A27" s="26">
        <v>2048</v>
      </c>
      <c r="B27" s="27"/>
      <c r="C27" s="27" t="s">
        <v>63</v>
      </c>
      <c r="D27" s="28">
        <f>+D28+D29</f>
        <v>4595185</v>
      </c>
      <c r="E27" s="54">
        <f>+E29</f>
        <v>0</v>
      </c>
      <c r="F27" s="182">
        <f t="shared" si="0"/>
        <v>4595185</v>
      </c>
      <c r="G27" s="180"/>
      <c r="H27" s="28"/>
      <c r="I27" s="28"/>
      <c r="J27" s="54">
        <f>+J28+J29</f>
        <v>4510700</v>
      </c>
      <c r="K27" s="54">
        <v>0</v>
      </c>
      <c r="L27" s="54">
        <v>0</v>
      </c>
      <c r="M27" s="181">
        <f>+M28+M29</f>
        <v>4510700</v>
      </c>
      <c r="O27" s="178">
        <f t="shared" si="1"/>
        <v>0.98161445077836906</v>
      </c>
    </row>
    <row r="28" spans="1:15" ht="15.75" x14ac:dyDescent="0.25">
      <c r="A28" s="26">
        <v>20481</v>
      </c>
      <c r="B28" s="27">
        <v>20</v>
      </c>
      <c r="C28" s="27" t="s">
        <v>152</v>
      </c>
      <c r="D28" s="28">
        <v>747770</v>
      </c>
      <c r="E28" s="54">
        <f>+E29</f>
        <v>0</v>
      </c>
      <c r="F28" s="28">
        <f>+D28-E28</f>
        <v>747770</v>
      </c>
      <c r="G28" s="183"/>
      <c r="H28" s="183"/>
      <c r="I28" s="183"/>
      <c r="J28" s="54">
        <v>663285</v>
      </c>
      <c r="K28" s="54"/>
      <c r="L28" s="54"/>
      <c r="M28" s="181">
        <v>663285</v>
      </c>
      <c r="O28" s="178"/>
    </row>
    <row r="29" spans="1:15" ht="15.75" x14ac:dyDescent="0.25">
      <c r="A29" s="26">
        <v>20486</v>
      </c>
      <c r="B29" s="27">
        <v>20</v>
      </c>
      <c r="C29" s="27" t="s">
        <v>214</v>
      </c>
      <c r="D29" s="28">
        <v>3847415</v>
      </c>
      <c r="E29" s="54">
        <f>+E30</f>
        <v>0</v>
      </c>
      <c r="F29" s="28">
        <f>+D29-E29</f>
        <v>3847415</v>
      </c>
      <c r="G29" s="183"/>
      <c r="H29" s="183"/>
      <c r="I29" s="183"/>
      <c r="J29" s="54">
        <v>3847415</v>
      </c>
      <c r="K29" s="54"/>
      <c r="L29" s="54"/>
      <c r="M29" s="181">
        <v>3847415</v>
      </c>
      <c r="O29" s="178">
        <f t="shared" si="1"/>
        <v>1</v>
      </c>
    </row>
    <row r="30" spans="1:15" ht="15.75" hidden="1" x14ac:dyDescent="0.25">
      <c r="A30" s="26">
        <v>2048</v>
      </c>
      <c r="B30" s="27">
        <v>20</v>
      </c>
      <c r="C30" s="27" t="s">
        <v>63</v>
      </c>
      <c r="D30" s="28">
        <v>6795</v>
      </c>
      <c r="E30" s="54">
        <v>0</v>
      </c>
      <c r="F30" s="28">
        <f>+D30-E30</f>
        <v>6795</v>
      </c>
      <c r="G30" s="180"/>
      <c r="H30" s="28"/>
      <c r="I30" s="28"/>
      <c r="J30" s="54">
        <f>+J35+J44+J46</f>
        <v>0</v>
      </c>
      <c r="K30" s="54"/>
      <c r="L30" s="54"/>
      <c r="M30" s="181">
        <f>+M35+M44+M46</f>
        <v>0</v>
      </c>
      <c r="O30" s="178">
        <f t="shared" si="1"/>
        <v>0</v>
      </c>
    </row>
    <row r="31" spans="1:15" ht="15.75" hidden="1" x14ac:dyDescent="0.25">
      <c r="A31" s="26">
        <v>20482</v>
      </c>
      <c r="B31" s="27">
        <v>20</v>
      </c>
      <c r="C31" s="27" t="s">
        <v>153</v>
      </c>
      <c r="D31" s="28">
        <v>0</v>
      </c>
      <c r="E31" s="54">
        <v>0</v>
      </c>
      <c r="F31" s="28">
        <f t="shared" si="0"/>
        <v>0</v>
      </c>
      <c r="G31" s="180"/>
      <c r="H31" s="180"/>
      <c r="I31" s="28"/>
      <c r="J31" s="54">
        <v>0</v>
      </c>
      <c r="K31" s="54">
        <v>0</v>
      </c>
      <c r="L31" s="54">
        <v>0</v>
      </c>
      <c r="M31" s="181">
        <v>0</v>
      </c>
      <c r="O31" s="178" t="e">
        <f t="shared" si="1"/>
        <v>#DIV/0!</v>
      </c>
    </row>
    <row r="32" spans="1:15" ht="15.75" hidden="1" x14ac:dyDescent="0.25">
      <c r="A32" s="26">
        <v>20486</v>
      </c>
      <c r="B32" s="27">
        <v>20</v>
      </c>
      <c r="C32" s="27" t="s">
        <v>214</v>
      </c>
      <c r="D32" s="28">
        <v>0</v>
      </c>
      <c r="E32" s="54">
        <v>0</v>
      </c>
      <c r="F32" s="28">
        <f t="shared" si="0"/>
        <v>0</v>
      </c>
      <c r="G32" s="180"/>
      <c r="H32" s="180"/>
      <c r="I32" s="28"/>
      <c r="J32" s="54">
        <v>0</v>
      </c>
      <c r="K32" s="54">
        <v>0</v>
      </c>
      <c r="L32" s="54">
        <v>0</v>
      </c>
      <c r="M32" s="181">
        <v>0</v>
      </c>
      <c r="O32" s="178" t="e">
        <f t="shared" si="1"/>
        <v>#DIV/0!</v>
      </c>
    </row>
    <row r="33" spans="1:15" ht="15.75" hidden="1" x14ac:dyDescent="0.25">
      <c r="A33" s="26">
        <v>2049</v>
      </c>
      <c r="B33" s="27">
        <v>20</v>
      </c>
      <c r="C33" s="30" t="s">
        <v>65</v>
      </c>
      <c r="D33" s="28">
        <v>0</v>
      </c>
      <c r="E33" s="54">
        <v>0</v>
      </c>
      <c r="F33" s="28">
        <f t="shared" si="0"/>
        <v>0</v>
      </c>
      <c r="G33" s="180"/>
      <c r="H33" s="180"/>
      <c r="I33" s="28"/>
      <c r="J33" s="54">
        <v>0</v>
      </c>
      <c r="K33" s="54">
        <v>0</v>
      </c>
      <c r="L33" s="54">
        <v>0</v>
      </c>
      <c r="M33" s="181">
        <v>0</v>
      </c>
      <c r="O33" s="178" t="e">
        <f t="shared" si="1"/>
        <v>#DIV/0!</v>
      </c>
    </row>
    <row r="34" spans="1:15" ht="15.75" hidden="1" x14ac:dyDescent="0.25">
      <c r="A34" s="26">
        <v>204911</v>
      </c>
      <c r="B34" s="27">
        <v>20</v>
      </c>
      <c r="C34" s="30" t="s">
        <v>156</v>
      </c>
      <c r="D34" s="28">
        <v>0</v>
      </c>
      <c r="E34" s="54">
        <v>0</v>
      </c>
      <c r="F34" s="28">
        <f t="shared" si="0"/>
        <v>0</v>
      </c>
      <c r="G34" s="180"/>
      <c r="H34" s="180"/>
      <c r="I34" s="28"/>
      <c r="J34" s="54">
        <v>0</v>
      </c>
      <c r="K34" s="54">
        <v>0</v>
      </c>
      <c r="L34" s="54">
        <v>0</v>
      </c>
      <c r="M34" s="181">
        <v>0</v>
      </c>
      <c r="O34" s="178" t="e">
        <f t="shared" si="1"/>
        <v>#DIV/0!</v>
      </c>
    </row>
    <row r="35" spans="1:15" ht="15.75" hidden="1" x14ac:dyDescent="0.25">
      <c r="A35" s="26">
        <v>20410</v>
      </c>
      <c r="B35" s="27">
        <v>20</v>
      </c>
      <c r="C35" s="30" t="s">
        <v>158</v>
      </c>
      <c r="D35" s="28">
        <v>0</v>
      </c>
      <c r="E35" s="54">
        <v>0</v>
      </c>
      <c r="F35" s="28">
        <f t="shared" si="0"/>
        <v>0</v>
      </c>
      <c r="G35" s="180"/>
      <c r="H35" s="180"/>
      <c r="I35" s="28"/>
      <c r="J35" s="54">
        <v>0</v>
      </c>
      <c r="K35" s="54">
        <v>0</v>
      </c>
      <c r="L35" s="54">
        <v>0</v>
      </c>
      <c r="M35" s="181">
        <v>0</v>
      </c>
      <c r="O35" s="178" t="e">
        <f t="shared" si="1"/>
        <v>#DIV/0!</v>
      </c>
    </row>
    <row r="36" spans="1:15" ht="15.75" hidden="1" x14ac:dyDescent="0.25">
      <c r="A36" s="26">
        <v>204102</v>
      </c>
      <c r="B36" s="27">
        <v>20</v>
      </c>
      <c r="C36" s="30" t="s">
        <v>159</v>
      </c>
      <c r="D36" s="28">
        <v>0</v>
      </c>
      <c r="E36" s="54">
        <v>0</v>
      </c>
      <c r="F36" s="28">
        <f t="shared" si="0"/>
        <v>0</v>
      </c>
      <c r="G36" s="180"/>
      <c r="H36" s="180"/>
      <c r="I36" s="28"/>
      <c r="J36" s="54">
        <v>0</v>
      </c>
      <c r="K36" s="54">
        <v>0</v>
      </c>
      <c r="L36" s="54">
        <v>0</v>
      </c>
      <c r="M36" s="181">
        <v>0</v>
      </c>
      <c r="O36" s="178" t="e">
        <f t="shared" si="1"/>
        <v>#DIV/0!</v>
      </c>
    </row>
    <row r="37" spans="1:15" ht="15.75" x14ac:dyDescent="0.25">
      <c r="A37" s="26">
        <v>20411</v>
      </c>
      <c r="B37" s="27"/>
      <c r="C37" s="30" t="s">
        <v>160</v>
      </c>
      <c r="D37" s="180">
        <f>+D39</f>
        <v>4553485</v>
      </c>
      <c r="E37" s="54">
        <f>+E39</f>
        <v>0</v>
      </c>
      <c r="F37" s="28">
        <f>+D37-E37</f>
        <v>4553485</v>
      </c>
      <c r="G37" s="180"/>
      <c r="H37" s="180"/>
      <c r="I37" s="28"/>
      <c r="J37" s="54">
        <f>+J39</f>
        <v>0</v>
      </c>
      <c r="K37" s="54">
        <v>0</v>
      </c>
      <c r="L37" s="54">
        <v>0</v>
      </c>
      <c r="M37" s="181">
        <f>+M39</f>
        <v>0</v>
      </c>
      <c r="O37" s="178">
        <f t="shared" si="1"/>
        <v>0</v>
      </c>
    </row>
    <row r="38" spans="1:15" ht="15.75" hidden="1" x14ac:dyDescent="0.25">
      <c r="A38" s="26">
        <v>204111</v>
      </c>
      <c r="B38" s="27">
        <v>20</v>
      </c>
      <c r="C38" s="30" t="s">
        <v>161</v>
      </c>
      <c r="D38" s="180">
        <v>0</v>
      </c>
      <c r="E38" s="54">
        <v>0</v>
      </c>
      <c r="F38" s="28">
        <f t="shared" si="0"/>
        <v>0</v>
      </c>
      <c r="G38" s="180"/>
      <c r="H38" s="180"/>
      <c r="I38" s="28"/>
      <c r="J38" s="54">
        <v>0</v>
      </c>
      <c r="K38" s="54">
        <v>0</v>
      </c>
      <c r="L38" s="54">
        <v>0</v>
      </c>
      <c r="M38" s="181">
        <v>0</v>
      </c>
      <c r="O38" s="178" t="e">
        <f t="shared" si="1"/>
        <v>#DIV/0!</v>
      </c>
    </row>
    <row r="39" spans="1:15" ht="15.75" x14ac:dyDescent="0.25">
      <c r="A39" s="26">
        <v>204111</v>
      </c>
      <c r="B39" s="27">
        <v>20</v>
      </c>
      <c r="C39" s="30" t="s">
        <v>161</v>
      </c>
      <c r="D39" s="180">
        <v>4553485</v>
      </c>
      <c r="E39" s="54">
        <v>0</v>
      </c>
      <c r="F39" s="28">
        <f t="shared" si="0"/>
        <v>4553485</v>
      </c>
      <c r="G39" s="180"/>
      <c r="H39" s="180"/>
      <c r="I39" s="28"/>
      <c r="J39" s="54">
        <v>0</v>
      </c>
      <c r="K39" s="54"/>
      <c r="L39" s="54"/>
      <c r="M39" s="181">
        <v>0</v>
      </c>
      <c r="O39" s="178">
        <f t="shared" si="1"/>
        <v>0</v>
      </c>
    </row>
    <row r="40" spans="1:15" ht="15.75" x14ac:dyDescent="0.25">
      <c r="A40" s="26">
        <v>20441</v>
      </c>
      <c r="B40" s="27"/>
      <c r="C40" s="30" t="s">
        <v>70</v>
      </c>
      <c r="D40" s="180">
        <f>+D41</f>
        <v>21545264.550000001</v>
      </c>
      <c r="E40" s="54">
        <f>+E41</f>
        <v>0</v>
      </c>
      <c r="F40" s="28">
        <f>+D40-E40</f>
        <v>21545264.550000001</v>
      </c>
      <c r="G40" s="180"/>
      <c r="H40" s="180"/>
      <c r="I40" s="28"/>
      <c r="J40" s="54">
        <f>+J41</f>
        <v>21545175</v>
      </c>
      <c r="K40" s="54">
        <v>0</v>
      </c>
      <c r="L40" s="54">
        <v>0</v>
      </c>
      <c r="M40" s="181">
        <f>+M41</f>
        <v>21545175</v>
      </c>
      <c r="O40" s="178">
        <f t="shared" si="1"/>
        <v>0.99999584363423377</v>
      </c>
    </row>
    <row r="41" spans="1:15" ht="15.75" x14ac:dyDescent="0.25">
      <c r="A41" s="26">
        <v>2044113</v>
      </c>
      <c r="B41" s="27">
        <v>20</v>
      </c>
      <c r="C41" s="30" t="s">
        <v>70</v>
      </c>
      <c r="D41" s="180">
        <v>21545264.550000001</v>
      </c>
      <c r="E41" s="54">
        <v>0</v>
      </c>
      <c r="F41" s="28">
        <f t="shared" si="0"/>
        <v>21545264.550000001</v>
      </c>
      <c r="G41" s="180"/>
      <c r="H41" s="180"/>
      <c r="I41" s="28"/>
      <c r="J41" s="54">
        <v>21545175</v>
      </c>
      <c r="K41" s="54"/>
      <c r="L41" s="54"/>
      <c r="M41" s="181">
        <v>21545175</v>
      </c>
      <c r="O41" s="178">
        <f t="shared" si="1"/>
        <v>0.99999584363423377</v>
      </c>
    </row>
    <row r="42" spans="1:15" ht="15.75" hidden="1" x14ac:dyDescent="0.25">
      <c r="A42" s="26">
        <v>204215</v>
      </c>
      <c r="B42" s="27">
        <v>20</v>
      </c>
      <c r="C42" s="30" t="s">
        <v>165</v>
      </c>
      <c r="D42" s="180">
        <v>0</v>
      </c>
      <c r="E42" s="54">
        <v>0</v>
      </c>
      <c r="F42" s="28">
        <f t="shared" si="0"/>
        <v>0</v>
      </c>
      <c r="G42" s="180"/>
      <c r="H42" s="180"/>
      <c r="I42" s="28"/>
      <c r="J42" s="54">
        <v>0</v>
      </c>
      <c r="K42" s="54">
        <v>0</v>
      </c>
      <c r="L42" s="54">
        <v>0</v>
      </c>
      <c r="M42" s="181">
        <v>0</v>
      </c>
      <c r="O42" s="178" t="e">
        <f t="shared" si="1"/>
        <v>#DIV/0!</v>
      </c>
    </row>
    <row r="43" spans="1:15" ht="15.75" x14ac:dyDescent="0.25">
      <c r="A43" s="26">
        <v>3</v>
      </c>
      <c r="B43" s="27"/>
      <c r="C43" s="30" t="s">
        <v>71</v>
      </c>
      <c r="D43" s="180">
        <f>+D44</f>
        <v>349858420</v>
      </c>
      <c r="E43" s="54">
        <f>+E44</f>
        <v>0</v>
      </c>
      <c r="F43" s="180">
        <f t="shared" si="0"/>
        <v>349858420</v>
      </c>
      <c r="G43" s="180"/>
      <c r="H43" s="180"/>
      <c r="I43" s="28"/>
      <c r="J43" s="54">
        <f>+J44</f>
        <v>0</v>
      </c>
      <c r="K43" s="54">
        <v>0</v>
      </c>
      <c r="L43" s="54">
        <v>0</v>
      </c>
      <c r="M43" s="181">
        <f>+M44</f>
        <v>0</v>
      </c>
      <c r="O43" s="178">
        <f t="shared" si="1"/>
        <v>0</v>
      </c>
    </row>
    <row r="44" spans="1:15" ht="15.75" x14ac:dyDescent="0.25">
      <c r="A44" s="26">
        <v>36</v>
      </c>
      <c r="B44" s="27"/>
      <c r="C44" s="30" t="s">
        <v>72</v>
      </c>
      <c r="D44" s="180">
        <f>+D45</f>
        <v>349858420</v>
      </c>
      <c r="E44" s="54">
        <f>+E45</f>
        <v>0</v>
      </c>
      <c r="F44" s="28">
        <f t="shared" si="0"/>
        <v>349858420</v>
      </c>
      <c r="G44" s="180"/>
      <c r="H44" s="180"/>
      <c r="I44" s="28"/>
      <c r="J44" s="54">
        <f>+J45</f>
        <v>0</v>
      </c>
      <c r="K44" s="54">
        <v>0</v>
      </c>
      <c r="L44" s="54">
        <v>0</v>
      </c>
      <c r="M44" s="181">
        <f>+M45</f>
        <v>0</v>
      </c>
      <c r="O44" s="178">
        <f t="shared" si="1"/>
        <v>0</v>
      </c>
    </row>
    <row r="45" spans="1:15" ht="15.75" x14ac:dyDescent="0.25">
      <c r="A45" s="26">
        <v>361</v>
      </c>
      <c r="B45" s="27"/>
      <c r="C45" s="30" t="s">
        <v>73</v>
      </c>
      <c r="D45" s="180">
        <f>+D46+D47</f>
        <v>349858420</v>
      </c>
      <c r="E45" s="54">
        <f>+E46+E47</f>
        <v>0</v>
      </c>
      <c r="F45" s="28">
        <f t="shared" si="0"/>
        <v>349858420</v>
      </c>
      <c r="G45" s="180"/>
      <c r="H45" s="180"/>
      <c r="I45" s="28"/>
      <c r="J45" s="54">
        <f>+J46+J47</f>
        <v>0</v>
      </c>
      <c r="K45" s="54">
        <v>0</v>
      </c>
      <c r="L45" s="54">
        <v>0</v>
      </c>
      <c r="M45" s="181">
        <f>+M46+M47</f>
        <v>0</v>
      </c>
      <c r="O45" s="178">
        <f t="shared" si="1"/>
        <v>0</v>
      </c>
    </row>
    <row r="46" spans="1:15" ht="15.75" x14ac:dyDescent="0.25">
      <c r="A46" s="26">
        <v>36112</v>
      </c>
      <c r="B46" s="27">
        <v>10</v>
      </c>
      <c r="C46" s="30" t="s">
        <v>170</v>
      </c>
      <c r="D46" s="180">
        <v>1294836</v>
      </c>
      <c r="E46" s="54">
        <v>0</v>
      </c>
      <c r="F46" s="28">
        <f t="shared" si="0"/>
        <v>1294836</v>
      </c>
      <c r="G46" s="180"/>
      <c r="H46" s="180"/>
      <c r="I46" s="28"/>
      <c r="J46" s="54">
        <v>0</v>
      </c>
      <c r="K46" s="54"/>
      <c r="L46" s="54"/>
      <c r="M46" s="181">
        <v>0</v>
      </c>
      <c r="O46" s="178">
        <f t="shared" si="1"/>
        <v>0</v>
      </c>
    </row>
    <row r="47" spans="1:15" ht="33.75" customHeight="1" thickBot="1" x14ac:dyDescent="0.3">
      <c r="A47" s="26">
        <v>36112</v>
      </c>
      <c r="B47" s="27">
        <v>20</v>
      </c>
      <c r="C47" s="30" t="s">
        <v>170</v>
      </c>
      <c r="D47" s="180">
        <v>348563584</v>
      </c>
      <c r="E47" s="54">
        <v>0</v>
      </c>
      <c r="F47" s="28">
        <f t="shared" si="0"/>
        <v>348563584</v>
      </c>
      <c r="G47" s="180"/>
      <c r="H47" s="180"/>
      <c r="I47" s="28"/>
      <c r="J47" s="54">
        <v>0</v>
      </c>
      <c r="K47" s="54"/>
      <c r="L47" s="54"/>
      <c r="M47" s="181">
        <v>0</v>
      </c>
      <c r="O47" s="178"/>
    </row>
    <row r="48" spans="1:15" ht="16.5" thickBot="1" x14ac:dyDescent="0.3">
      <c r="A48" s="184" t="s">
        <v>75</v>
      </c>
      <c r="B48" s="108"/>
      <c r="C48" s="148" t="s">
        <v>76</v>
      </c>
      <c r="D48" s="185">
        <f>+D49+D68+D71+D76</f>
        <v>11880326999.389999</v>
      </c>
      <c r="E48" s="186">
        <f>+E49+E68+E71+E76</f>
        <v>2257796</v>
      </c>
      <c r="F48" s="185">
        <f>+D48-E48</f>
        <v>11878069203.389999</v>
      </c>
      <c r="G48" s="185"/>
      <c r="H48" s="185"/>
      <c r="I48" s="109"/>
      <c r="J48" s="186">
        <f>+J49+J68+J71+J76</f>
        <v>1849924374.3899999</v>
      </c>
      <c r="K48" s="186">
        <f>+K49+K68+K71+K76</f>
        <v>0</v>
      </c>
      <c r="L48" s="186">
        <f>+L49+L68+L71+L76</f>
        <v>0</v>
      </c>
      <c r="M48" s="187">
        <f>+M49+M68+M71+M76</f>
        <v>1849924374.3899999</v>
      </c>
      <c r="O48" s="178">
        <f t="shared" ref="O48:O54" si="2">+M48/F48</f>
        <v>0.1557428520337322</v>
      </c>
    </row>
    <row r="49" spans="1:15" ht="34.5" customHeight="1" x14ac:dyDescent="0.25">
      <c r="A49" s="21">
        <v>113</v>
      </c>
      <c r="B49" s="22"/>
      <c r="C49" s="78" t="s">
        <v>77</v>
      </c>
      <c r="D49" s="188">
        <f>+D53+D55</f>
        <v>747261599</v>
      </c>
      <c r="E49" s="24">
        <f>+E53+E55</f>
        <v>0</v>
      </c>
      <c r="F49" s="23">
        <f>+D49-E49</f>
        <v>747261599</v>
      </c>
      <c r="G49" s="188"/>
      <c r="H49" s="188"/>
      <c r="I49" s="23"/>
      <c r="J49" s="24">
        <f>+J53+J55</f>
        <v>24650000</v>
      </c>
      <c r="K49" s="24">
        <v>0</v>
      </c>
      <c r="L49" s="24">
        <v>0</v>
      </c>
      <c r="M49" s="189">
        <f>+M53+M55</f>
        <v>24650000</v>
      </c>
      <c r="O49" s="178">
        <f t="shared" si="2"/>
        <v>3.2987109243920884E-2</v>
      </c>
    </row>
    <row r="50" spans="1:15" ht="15" hidden="1" customHeight="1" x14ac:dyDescent="0.25">
      <c r="A50" s="26">
        <v>113601</v>
      </c>
      <c r="B50" s="27">
        <v>11</v>
      </c>
      <c r="C50" s="30" t="s">
        <v>85</v>
      </c>
      <c r="D50" s="180">
        <v>0</v>
      </c>
      <c r="E50" s="54">
        <v>0</v>
      </c>
      <c r="F50" s="28">
        <f>+D50-E50</f>
        <v>0</v>
      </c>
      <c r="G50" s="180"/>
      <c r="H50" s="180"/>
      <c r="I50" s="28"/>
      <c r="J50" s="54">
        <v>0</v>
      </c>
      <c r="K50" s="54">
        <v>0</v>
      </c>
      <c r="L50" s="54">
        <v>0</v>
      </c>
      <c r="M50" s="181">
        <v>0</v>
      </c>
      <c r="O50" s="178" t="e">
        <f t="shared" si="2"/>
        <v>#DIV/0!</v>
      </c>
    </row>
    <row r="51" spans="1:15" ht="15" hidden="1" customHeight="1" x14ac:dyDescent="0.25">
      <c r="A51" s="26">
        <v>113601</v>
      </c>
      <c r="B51" s="27">
        <v>21</v>
      </c>
      <c r="C51" s="30" t="s">
        <v>85</v>
      </c>
      <c r="D51" s="180">
        <v>0</v>
      </c>
      <c r="E51" s="54"/>
      <c r="F51" s="28"/>
      <c r="G51" s="180"/>
      <c r="H51" s="180"/>
      <c r="I51" s="28"/>
      <c r="J51" s="54">
        <v>0</v>
      </c>
      <c r="K51" s="54"/>
      <c r="L51" s="54"/>
      <c r="M51" s="181">
        <v>0</v>
      </c>
      <c r="O51" s="178" t="e">
        <f t="shared" si="2"/>
        <v>#DIV/0!</v>
      </c>
    </row>
    <row r="52" spans="1:15" ht="35.25" hidden="1" customHeight="1" x14ac:dyDescent="0.25">
      <c r="A52" s="26">
        <v>1136016</v>
      </c>
      <c r="B52" s="27">
        <v>10</v>
      </c>
      <c r="C52" s="30" t="s">
        <v>215</v>
      </c>
      <c r="D52" s="180">
        <v>0</v>
      </c>
      <c r="E52" s="54">
        <v>0</v>
      </c>
      <c r="F52" s="28">
        <f>+D52-E52</f>
        <v>0</v>
      </c>
      <c r="G52" s="180"/>
      <c r="H52" s="180"/>
      <c r="I52" s="28"/>
      <c r="J52" s="54">
        <v>0</v>
      </c>
      <c r="K52" s="54">
        <v>0</v>
      </c>
      <c r="L52" s="54">
        <v>0</v>
      </c>
      <c r="M52" s="181">
        <v>0</v>
      </c>
      <c r="O52" s="178" t="e">
        <f t="shared" si="2"/>
        <v>#DIV/0!</v>
      </c>
    </row>
    <row r="53" spans="1:15" ht="15" customHeight="1" x14ac:dyDescent="0.25">
      <c r="A53" s="26">
        <v>113605</v>
      </c>
      <c r="B53" s="27"/>
      <c r="C53" s="30" t="s">
        <v>216</v>
      </c>
      <c r="D53" s="180">
        <f>+D54</f>
        <v>722611599</v>
      </c>
      <c r="E53" s="54">
        <f>+E54</f>
        <v>0</v>
      </c>
      <c r="F53" s="28">
        <f>+D53-E53</f>
        <v>722611599</v>
      </c>
      <c r="G53" s="180"/>
      <c r="H53" s="180"/>
      <c r="I53" s="28"/>
      <c r="J53" s="54">
        <f>+J54</f>
        <v>0</v>
      </c>
      <c r="K53" s="54">
        <v>0</v>
      </c>
      <c r="L53" s="54">
        <v>0</v>
      </c>
      <c r="M53" s="181">
        <f>+M54</f>
        <v>0</v>
      </c>
      <c r="O53" s="178">
        <f t="shared" si="2"/>
        <v>0</v>
      </c>
    </row>
    <row r="54" spans="1:15" ht="45" customHeight="1" x14ac:dyDescent="0.25">
      <c r="A54" s="26">
        <v>1136057</v>
      </c>
      <c r="B54" s="27">
        <v>20</v>
      </c>
      <c r="C54" s="30" t="s">
        <v>89</v>
      </c>
      <c r="D54" s="180">
        <v>722611599</v>
      </c>
      <c r="E54" s="54">
        <v>0</v>
      </c>
      <c r="F54" s="28">
        <f>+D54-E54</f>
        <v>722611599</v>
      </c>
      <c r="G54" s="180"/>
      <c r="H54" s="180"/>
      <c r="I54" s="28"/>
      <c r="J54" s="54">
        <v>0</v>
      </c>
      <c r="K54" s="54">
        <v>0</v>
      </c>
      <c r="L54" s="54">
        <v>0</v>
      </c>
      <c r="M54" s="181">
        <v>0</v>
      </c>
      <c r="O54" s="178">
        <f t="shared" si="2"/>
        <v>0</v>
      </c>
    </row>
    <row r="55" spans="1:15" ht="33" customHeight="1" x14ac:dyDescent="0.25">
      <c r="A55" s="26">
        <v>113607</v>
      </c>
      <c r="B55" s="27"/>
      <c r="C55" s="30" t="s">
        <v>90</v>
      </c>
      <c r="D55" s="180">
        <f>+D56</f>
        <v>24650000</v>
      </c>
      <c r="E55" s="54">
        <f>+E56</f>
        <v>0</v>
      </c>
      <c r="F55" s="28">
        <f>+D55-E55</f>
        <v>24650000</v>
      </c>
      <c r="G55" s="180"/>
      <c r="H55" s="180"/>
      <c r="I55" s="28"/>
      <c r="J55" s="54">
        <f>+J56</f>
        <v>24650000</v>
      </c>
      <c r="K55" s="54">
        <v>0</v>
      </c>
      <c r="L55" s="54">
        <v>0</v>
      </c>
      <c r="M55" s="181">
        <f>+M56</f>
        <v>24650000</v>
      </c>
      <c r="O55" s="178"/>
    </row>
    <row r="56" spans="1:15" ht="45" customHeight="1" thickBot="1" x14ac:dyDescent="0.3">
      <c r="A56" s="32">
        <v>1136071</v>
      </c>
      <c r="B56" s="33">
        <v>20</v>
      </c>
      <c r="C56" s="73" t="s">
        <v>91</v>
      </c>
      <c r="D56" s="34">
        <v>24650000</v>
      </c>
      <c r="E56" s="35">
        <v>0</v>
      </c>
      <c r="F56" s="36">
        <f>+D56-E56</f>
        <v>24650000</v>
      </c>
      <c r="G56" s="34"/>
      <c r="H56" s="34"/>
      <c r="I56" s="36"/>
      <c r="J56" s="35">
        <v>24650000</v>
      </c>
      <c r="K56" s="35">
        <v>0</v>
      </c>
      <c r="L56" s="35">
        <v>0</v>
      </c>
      <c r="M56" s="190">
        <v>24650000</v>
      </c>
      <c r="O56" s="178"/>
    </row>
    <row r="57" spans="1:15" ht="22.5" customHeight="1" x14ac:dyDescent="0.25">
      <c r="A57" s="38"/>
      <c r="B57" s="39"/>
      <c r="C57" s="75"/>
      <c r="D57" s="40"/>
      <c r="E57" s="191"/>
      <c r="F57" s="42"/>
      <c r="G57" s="40"/>
      <c r="H57" s="40"/>
      <c r="I57" s="42"/>
      <c r="J57" s="42"/>
      <c r="K57" s="42"/>
      <c r="L57" s="42"/>
      <c r="M57" s="42"/>
      <c r="O57" s="178"/>
    </row>
    <row r="58" spans="1:15" ht="12.75" customHeight="1" thickBot="1" x14ac:dyDescent="0.3">
      <c r="A58" s="58"/>
      <c r="C58" s="57"/>
      <c r="D58" s="192"/>
      <c r="E58" s="4"/>
      <c r="F58" s="59"/>
      <c r="G58" s="192"/>
      <c r="H58" s="192"/>
      <c r="I58" s="59"/>
      <c r="J58" s="59"/>
      <c r="K58" s="59"/>
      <c r="L58" s="59"/>
      <c r="M58" s="59"/>
      <c r="O58" s="178"/>
    </row>
    <row r="59" spans="1:15" x14ac:dyDescent="0.25">
      <c r="A59" s="416" t="s">
        <v>1</v>
      </c>
      <c r="B59" s="417"/>
      <c r="C59" s="417"/>
      <c r="D59" s="417"/>
      <c r="E59" s="417"/>
      <c r="F59" s="417"/>
      <c r="G59" s="417"/>
      <c r="H59" s="417"/>
      <c r="I59" s="417"/>
      <c r="J59" s="417"/>
      <c r="K59" s="417"/>
      <c r="L59" s="417"/>
      <c r="M59" s="418"/>
    </row>
    <row r="60" spans="1:15" x14ac:dyDescent="0.25">
      <c r="A60" s="419" t="s">
        <v>203</v>
      </c>
      <c r="B60" s="420"/>
      <c r="C60" s="420"/>
      <c r="D60" s="420"/>
      <c r="E60" s="420"/>
      <c r="F60" s="420"/>
      <c r="G60" s="420"/>
      <c r="H60" s="420"/>
      <c r="I60" s="420"/>
      <c r="J60" s="420"/>
      <c r="K60" s="420"/>
      <c r="L60" s="420"/>
      <c r="M60" s="421"/>
    </row>
    <row r="61" spans="1:15" ht="3" customHeight="1" x14ac:dyDescent="0.25">
      <c r="A61" s="2"/>
      <c r="M61" s="5"/>
    </row>
    <row r="62" spans="1:15" ht="13.5" customHeight="1" x14ac:dyDescent="0.25">
      <c r="A62" s="6" t="s">
        <v>0</v>
      </c>
      <c r="D62" s="193"/>
      <c r="M62" s="5"/>
    </row>
    <row r="63" spans="1:15" ht="2.25" customHeight="1" x14ac:dyDescent="0.25">
      <c r="A63" s="2"/>
      <c r="M63" s="7"/>
    </row>
    <row r="64" spans="1:15" ht="18.75" customHeight="1" x14ac:dyDescent="0.25">
      <c r="A64" s="2" t="s">
        <v>3</v>
      </c>
      <c r="C64" s="1" t="s">
        <v>4</v>
      </c>
      <c r="F64" s="3" t="str">
        <f>F8</f>
        <v>MES:</v>
      </c>
      <c r="J64" s="3" t="str">
        <f>J8</f>
        <v>MARZO</v>
      </c>
      <c r="K64" s="1"/>
      <c r="M64" s="5" t="str">
        <f>M8</f>
        <v>VIGENCIA: 2017</v>
      </c>
    </row>
    <row r="65" spans="1:16" ht="4.5" customHeight="1" thickBot="1" x14ac:dyDescent="0.3">
      <c r="A65" s="103"/>
      <c r="B65" s="62"/>
      <c r="C65" s="62"/>
      <c r="D65" s="62"/>
      <c r="E65" s="169"/>
      <c r="F65" s="63"/>
      <c r="G65" s="63"/>
      <c r="H65" s="63"/>
      <c r="I65" s="63"/>
      <c r="J65" s="63"/>
      <c r="K65" s="63"/>
      <c r="L65" s="63"/>
      <c r="M65" s="65"/>
    </row>
    <row r="66" spans="1:16" ht="14.25" customHeight="1" thickBot="1" x14ac:dyDescent="0.3">
      <c r="A66" s="428"/>
      <c r="B66" s="429"/>
      <c r="C66" s="429"/>
      <c r="D66" s="429"/>
      <c r="E66" s="429"/>
      <c r="F66" s="429"/>
      <c r="G66" s="429"/>
      <c r="H66" s="429"/>
      <c r="I66" s="429"/>
      <c r="J66" s="429"/>
      <c r="K66" s="429"/>
      <c r="L66" s="429"/>
      <c r="M66" s="430"/>
    </row>
    <row r="67" spans="1:16" ht="54" customHeight="1" thickBot="1" x14ac:dyDescent="0.3">
      <c r="A67" s="170" t="s">
        <v>205</v>
      </c>
      <c r="B67" s="171"/>
      <c r="C67" s="171" t="s">
        <v>206</v>
      </c>
      <c r="D67" s="172" t="s">
        <v>207</v>
      </c>
      <c r="E67" s="173" t="s">
        <v>208</v>
      </c>
      <c r="F67" s="172" t="s">
        <v>209</v>
      </c>
      <c r="G67" s="172"/>
      <c r="H67" s="172"/>
      <c r="I67" s="172"/>
      <c r="J67" s="172" t="s">
        <v>210</v>
      </c>
      <c r="K67" s="172" t="s">
        <v>211</v>
      </c>
      <c r="L67" s="172" t="s">
        <v>212</v>
      </c>
      <c r="M67" s="174" t="s">
        <v>213</v>
      </c>
    </row>
    <row r="68" spans="1:16" s="57" customFormat="1" ht="33" customHeight="1" x14ac:dyDescent="0.25">
      <c r="A68" s="77">
        <v>223</v>
      </c>
      <c r="B68" s="78"/>
      <c r="C68" s="78" t="s">
        <v>92</v>
      </c>
      <c r="D68" s="194">
        <f>+D69</f>
        <v>62818700.390000001</v>
      </c>
      <c r="E68" s="24">
        <f>+E69</f>
        <v>0</v>
      </c>
      <c r="F68" s="23">
        <f t="shared" ref="F68:F75" si="3">+D68-E68</f>
        <v>62818700.390000001</v>
      </c>
      <c r="G68" s="194"/>
      <c r="H68" s="194"/>
      <c r="I68" s="195"/>
      <c r="J68" s="23">
        <f>+J69</f>
        <v>62818700.390000001</v>
      </c>
      <c r="K68" s="23"/>
      <c r="L68" s="23"/>
      <c r="M68" s="25">
        <f>+M69</f>
        <v>62818700.390000001</v>
      </c>
      <c r="O68" s="178">
        <f t="shared" ref="O68:O75" si="4">+M68/F68</f>
        <v>1</v>
      </c>
    </row>
    <row r="69" spans="1:16" s="57" customFormat="1" ht="23.25" customHeight="1" x14ac:dyDescent="0.25">
      <c r="A69" s="55">
        <v>223600</v>
      </c>
      <c r="B69" s="30"/>
      <c r="C69" s="30" t="s">
        <v>78</v>
      </c>
      <c r="D69" s="196">
        <f>+D70</f>
        <v>62818700.390000001</v>
      </c>
      <c r="E69" s="54">
        <f>+E70</f>
        <v>0</v>
      </c>
      <c r="F69" s="28">
        <f t="shared" si="3"/>
        <v>62818700.390000001</v>
      </c>
      <c r="G69" s="196"/>
      <c r="H69" s="196"/>
      <c r="I69" s="56"/>
      <c r="J69" s="28">
        <f>+J70</f>
        <v>62818700.390000001</v>
      </c>
      <c r="K69" s="28"/>
      <c r="L69" s="28"/>
      <c r="M69" s="29">
        <f>+M70</f>
        <v>62818700.390000001</v>
      </c>
      <c r="O69" s="178">
        <f t="shared" si="4"/>
        <v>1</v>
      </c>
    </row>
    <row r="70" spans="1:16" s="57" customFormat="1" ht="62.25" customHeight="1" x14ac:dyDescent="0.25">
      <c r="A70" s="55">
        <v>2236001</v>
      </c>
      <c r="B70" s="30">
        <v>20</v>
      </c>
      <c r="C70" s="30" t="s">
        <v>93</v>
      </c>
      <c r="D70" s="196">
        <v>62818700.390000001</v>
      </c>
      <c r="E70" s="54">
        <v>0</v>
      </c>
      <c r="F70" s="28">
        <f t="shared" si="3"/>
        <v>62818700.390000001</v>
      </c>
      <c r="G70" s="196"/>
      <c r="H70" s="196"/>
      <c r="I70" s="56"/>
      <c r="J70" s="28">
        <v>62818700.390000001</v>
      </c>
      <c r="K70" s="28"/>
      <c r="L70" s="28"/>
      <c r="M70" s="29">
        <v>62818700.390000001</v>
      </c>
      <c r="O70" s="178">
        <f t="shared" si="4"/>
        <v>1</v>
      </c>
    </row>
    <row r="71" spans="1:16" s="57" customFormat="1" ht="57.75" customHeight="1" x14ac:dyDescent="0.25">
      <c r="A71" s="55">
        <v>520</v>
      </c>
      <c r="B71" s="30"/>
      <c r="C71" s="30" t="s">
        <v>94</v>
      </c>
      <c r="D71" s="196">
        <f>+D72</f>
        <v>7376363628</v>
      </c>
      <c r="E71" s="28">
        <f>+E72</f>
        <v>2257796</v>
      </c>
      <c r="F71" s="196">
        <f t="shared" si="3"/>
        <v>7374105832</v>
      </c>
      <c r="G71" s="196"/>
      <c r="H71" s="196"/>
      <c r="I71" s="56"/>
      <c r="J71" s="28">
        <f>+J72</f>
        <v>659616758</v>
      </c>
      <c r="K71" s="28">
        <f>+K72</f>
        <v>0</v>
      </c>
      <c r="L71" s="28">
        <f>+L72</f>
        <v>0</v>
      </c>
      <c r="M71" s="29">
        <f>+M72</f>
        <v>659616758</v>
      </c>
      <c r="O71" s="178">
        <f t="shared" si="4"/>
        <v>8.9450405652925002E-2</v>
      </c>
      <c r="P71" s="197">
        <f>+M71-10384330698</f>
        <v>-9724713940</v>
      </c>
    </row>
    <row r="72" spans="1:16" s="57" customFormat="1" ht="15.75" customHeight="1" x14ac:dyDescent="0.25">
      <c r="A72" s="55">
        <v>520600</v>
      </c>
      <c r="B72" s="30"/>
      <c r="C72" s="30" t="s">
        <v>78</v>
      </c>
      <c r="D72" s="196">
        <f>SUM(D73:D75)</f>
        <v>7376363628</v>
      </c>
      <c r="E72" s="80">
        <f>SUM(E73:E75)</f>
        <v>2257796</v>
      </c>
      <c r="F72" s="196">
        <f t="shared" si="3"/>
        <v>7374105832</v>
      </c>
      <c r="G72" s="196"/>
      <c r="H72" s="196"/>
      <c r="I72" s="56"/>
      <c r="J72" s="28">
        <f>SUM(J73:J75)</f>
        <v>659616758</v>
      </c>
      <c r="K72" s="28">
        <v>0</v>
      </c>
      <c r="L72" s="28">
        <v>0</v>
      </c>
      <c r="M72" s="29">
        <f>SUM(M73:M75)</f>
        <v>659616758</v>
      </c>
      <c r="O72" s="178">
        <f t="shared" si="4"/>
        <v>8.9450405652925002E-2</v>
      </c>
    </row>
    <row r="73" spans="1:16" s="57" customFormat="1" ht="32.25" customHeight="1" x14ac:dyDescent="0.25">
      <c r="A73" s="55">
        <v>5206002</v>
      </c>
      <c r="B73" s="30">
        <v>20</v>
      </c>
      <c r="C73" s="30" t="s">
        <v>95</v>
      </c>
      <c r="D73" s="196">
        <v>6785227530</v>
      </c>
      <c r="E73" s="54">
        <v>0</v>
      </c>
      <c r="F73" s="28">
        <f t="shared" si="3"/>
        <v>6785227530</v>
      </c>
      <c r="G73" s="196"/>
      <c r="H73" s="196"/>
      <c r="I73" s="56"/>
      <c r="J73" s="182">
        <v>390582132</v>
      </c>
      <c r="K73" s="182"/>
      <c r="L73" s="182"/>
      <c r="M73" s="198">
        <v>390582132</v>
      </c>
      <c r="O73" s="178">
        <f t="shared" si="4"/>
        <v>5.7563601260693466E-2</v>
      </c>
    </row>
    <row r="74" spans="1:16" s="57" customFormat="1" ht="45" customHeight="1" x14ac:dyDescent="0.25">
      <c r="A74" s="55">
        <v>5206003</v>
      </c>
      <c r="B74" s="30">
        <v>20</v>
      </c>
      <c r="C74" s="30" t="s">
        <v>189</v>
      </c>
      <c r="D74" s="196">
        <v>7609855</v>
      </c>
      <c r="E74" s="54">
        <v>0</v>
      </c>
      <c r="F74" s="28">
        <f t="shared" si="3"/>
        <v>7609855</v>
      </c>
      <c r="G74" s="196"/>
      <c r="H74" s="196"/>
      <c r="I74" s="56"/>
      <c r="J74" s="182">
        <v>7609432</v>
      </c>
      <c r="K74" s="182"/>
      <c r="L74" s="182"/>
      <c r="M74" s="198">
        <v>7609432</v>
      </c>
      <c r="O74" s="178">
        <f t="shared" si="4"/>
        <v>0.99994441418397595</v>
      </c>
    </row>
    <row r="75" spans="1:16" s="57" customFormat="1" ht="35.25" customHeight="1" x14ac:dyDescent="0.25">
      <c r="A75" s="55">
        <v>5206007</v>
      </c>
      <c r="B75" s="30">
        <v>20</v>
      </c>
      <c r="C75" s="30" t="s">
        <v>217</v>
      </c>
      <c r="D75" s="196">
        <v>583526243</v>
      </c>
      <c r="E75" s="54">
        <v>2257796</v>
      </c>
      <c r="F75" s="28">
        <f t="shared" si="3"/>
        <v>581268447</v>
      </c>
      <c r="G75" s="196"/>
      <c r="H75" s="196"/>
      <c r="I75" s="56"/>
      <c r="J75" s="28">
        <v>261425194</v>
      </c>
      <c r="K75" s="28"/>
      <c r="L75" s="28"/>
      <c r="M75" s="29">
        <v>261425194</v>
      </c>
      <c r="O75" s="178">
        <f t="shared" si="4"/>
        <v>0.4497495010252982</v>
      </c>
    </row>
    <row r="76" spans="1:16" s="57" customFormat="1" ht="45.75" customHeight="1" x14ac:dyDescent="0.25">
      <c r="A76" s="77">
        <v>530</v>
      </c>
      <c r="B76" s="78"/>
      <c r="C76" s="78" t="s">
        <v>97</v>
      </c>
      <c r="D76" s="194">
        <f>+D77</f>
        <v>3693883072</v>
      </c>
      <c r="E76" s="199">
        <f>+E77</f>
        <v>0</v>
      </c>
      <c r="F76" s="23">
        <f>+D76-E76</f>
        <v>3693883072</v>
      </c>
      <c r="G76" s="194"/>
      <c r="H76" s="194"/>
      <c r="I76" s="195"/>
      <c r="J76" s="199">
        <f>+J77</f>
        <v>1102838916</v>
      </c>
      <c r="K76" s="199">
        <v>0</v>
      </c>
      <c r="L76" s="199">
        <v>0</v>
      </c>
      <c r="M76" s="200">
        <f>+M77</f>
        <v>1102838916</v>
      </c>
      <c r="O76" s="178">
        <f>+M76/F76</f>
        <v>0.29855815533513452</v>
      </c>
    </row>
    <row r="77" spans="1:16" s="57" customFormat="1" ht="45.75" customHeight="1" x14ac:dyDescent="0.25">
      <c r="A77" s="55">
        <v>530600</v>
      </c>
      <c r="B77" s="30"/>
      <c r="C77" s="30" t="s">
        <v>78</v>
      </c>
      <c r="D77" s="196">
        <f>+D78</f>
        <v>3693883072</v>
      </c>
      <c r="E77" s="80">
        <f>+E78</f>
        <v>0</v>
      </c>
      <c r="F77" s="28">
        <f>+D77-E77</f>
        <v>3693883072</v>
      </c>
      <c r="G77" s="196"/>
      <c r="H77" s="196"/>
      <c r="I77" s="56"/>
      <c r="J77" s="199">
        <f>+J78</f>
        <v>1102838916</v>
      </c>
      <c r="K77" s="199">
        <v>0</v>
      </c>
      <c r="L77" s="199">
        <v>0</v>
      </c>
      <c r="M77" s="200">
        <f>+M78</f>
        <v>1102838916</v>
      </c>
      <c r="O77" s="178">
        <f>+M77/F77</f>
        <v>0.29855815533513452</v>
      </c>
    </row>
    <row r="78" spans="1:16" s="57" customFormat="1" ht="48.75" customHeight="1" thickBot="1" x14ac:dyDescent="0.3">
      <c r="A78" s="82">
        <v>5306003</v>
      </c>
      <c r="B78" s="83">
        <v>20</v>
      </c>
      <c r="C78" s="83" t="s">
        <v>218</v>
      </c>
      <c r="D78" s="201">
        <v>3693883072</v>
      </c>
      <c r="E78" s="202">
        <v>0</v>
      </c>
      <c r="F78" s="146">
        <f>+D78-E78</f>
        <v>3693883072</v>
      </c>
      <c r="G78" s="201"/>
      <c r="H78" s="201"/>
      <c r="I78" s="84"/>
      <c r="J78" s="199">
        <v>1102838916</v>
      </c>
      <c r="K78" s="146"/>
      <c r="L78" s="146"/>
      <c r="M78" s="147">
        <v>1102838916</v>
      </c>
      <c r="O78" s="178">
        <f>+M78/F78</f>
        <v>0.29855815533513452</v>
      </c>
    </row>
    <row r="79" spans="1:16" ht="16.5" thickBot="1" x14ac:dyDescent="0.3">
      <c r="A79" s="422" t="s">
        <v>219</v>
      </c>
      <c r="B79" s="423"/>
      <c r="C79" s="423"/>
      <c r="D79" s="184">
        <f>+D12+D48</f>
        <v>12697545821.939999</v>
      </c>
      <c r="E79" s="184">
        <f>+E12+E48</f>
        <v>3325496</v>
      </c>
      <c r="F79" s="184">
        <f>+D79-E79</f>
        <v>12694220325.939999</v>
      </c>
      <c r="G79" s="185"/>
      <c r="H79" s="185"/>
      <c r="I79" s="203" t="e">
        <f>+I20+I25+I43+I49+I71+#REF!</f>
        <v>#REF!</v>
      </c>
      <c r="J79" s="184">
        <f>+J12+J48</f>
        <v>1887807400.3899999</v>
      </c>
      <c r="K79" s="184">
        <f>+K12+K48</f>
        <v>0</v>
      </c>
      <c r="L79" s="184">
        <f>+L12+L48</f>
        <v>0</v>
      </c>
      <c r="M79" s="204">
        <f>+M12+M48</f>
        <v>1887807400.3899999</v>
      </c>
      <c r="O79" s="178">
        <f>+M79/F79</f>
        <v>0.14871393058558791</v>
      </c>
    </row>
    <row r="80" spans="1:16" x14ac:dyDescent="0.25">
      <c r="A80" s="153"/>
      <c r="B80" s="113"/>
      <c r="C80" s="113"/>
      <c r="D80" s="115"/>
      <c r="E80" s="205"/>
      <c r="F80" s="115"/>
      <c r="G80" s="116"/>
      <c r="H80" s="115"/>
      <c r="I80" s="115" t="s">
        <v>220</v>
      </c>
      <c r="J80" s="115"/>
      <c r="K80" s="115" t="s">
        <v>221</v>
      </c>
      <c r="L80" s="115"/>
      <c r="M80" s="116"/>
    </row>
    <row r="81" spans="1:14" x14ac:dyDescent="0.25">
      <c r="A81" s="2"/>
      <c r="D81" s="3"/>
      <c r="E81" s="4"/>
      <c r="G81" s="5"/>
      <c r="M81" s="5"/>
    </row>
    <row r="82" spans="1:14" x14ac:dyDescent="0.25">
      <c r="A82" s="2"/>
      <c r="D82" s="3"/>
      <c r="E82" s="4"/>
      <c r="G82" s="5"/>
      <c r="H82" s="149"/>
      <c r="I82" s="151"/>
      <c r="J82" s="151"/>
      <c r="K82" s="151"/>
      <c r="L82" s="151"/>
      <c r="M82" s="157"/>
      <c r="N82" s="149"/>
    </row>
    <row r="83" spans="1:14" x14ac:dyDescent="0.25">
      <c r="A83" s="91" t="s">
        <v>100</v>
      </c>
      <c r="B83" s="92"/>
      <c r="C83" s="92"/>
      <c r="D83" s="92"/>
      <c r="E83" s="93"/>
      <c r="F83" s="93" t="s">
        <v>101</v>
      </c>
      <c r="G83" s="93"/>
      <c r="H83" s="94"/>
      <c r="I83" s="149"/>
      <c r="J83" s="151"/>
      <c r="K83" s="161"/>
      <c r="L83" s="151"/>
      <c r="M83" s="157"/>
      <c r="N83" s="149"/>
    </row>
    <row r="84" spans="1:14" x14ac:dyDescent="0.25">
      <c r="A84" s="95" t="s">
        <v>102</v>
      </c>
      <c r="B84" s="92"/>
      <c r="C84" s="92"/>
      <c r="D84" s="92"/>
      <c r="E84" s="96"/>
      <c r="F84" s="96" t="s">
        <v>103</v>
      </c>
      <c r="G84" s="96"/>
      <c r="H84" s="97"/>
      <c r="I84" s="149"/>
      <c r="J84" s="151"/>
      <c r="K84" s="102"/>
      <c r="L84" s="151"/>
      <c r="M84" s="157"/>
      <c r="N84" s="149"/>
    </row>
    <row r="85" spans="1:14" x14ac:dyDescent="0.25">
      <c r="A85" s="95" t="s">
        <v>104</v>
      </c>
      <c r="B85" s="92"/>
      <c r="C85" s="92"/>
      <c r="D85" s="92"/>
      <c r="E85" s="99"/>
      <c r="F85" s="99" t="s">
        <v>105</v>
      </c>
      <c r="G85" s="93"/>
      <c r="H85" s="94"/>
      <c r="I85" s="149"/>
      <c r="J85" s="151"/>
      <c r="K85" s="161"/>
      <c r="L85" s="151"/>
      <c r="M85" s="157"/>
      <c r="N85" s="149"/>
    </row>
    <row r="86" spans="1:14" x14ac:dyDescent="0.25">
      <c r="A86" s="95"/>
      <c r="B86" s="92"/>
      <c r="C86" s="92"/>
      <c r="D86" s="92"/>
      <c r="E86" s="96"/>
      <c r="F86" s="96"/>
      <c r="G86" s="96"/>
      <c r="H86" s="97"/>
      <c r="I86" s="151"/>
      <c r="J86" s="151"/>
      <c r="K86" s="151"/>
      <c r="L86" s="151"/>
      <c r="M86" s="157"/>
      <c r="N86" s="149"/>
    </row>
    <row r="87" spans="1:14" x14ac:dyDescent="0.25">
      <c r="A87" s="91"/>
      <c r="B87" s="92"/>
      <c r="C87" s="92"/>
      <c r="D87" s="99"/>
      <c r="E87" s="100"/>
      <c r="F87" s="99"/>
      <c r="G87" s="94"/>
      <c r="H87" s="151"/>
      <c r="I87" s="151"/>
      <c r="J87" s="151"/>
      <c r="K87" s="151"/>
      <c r="L87" s="151"/>
      <c r="M87" s="157"/>
      <c r="N87" s="149"/>
    </row>
    <row r="88" spans="1:14" x14ac:dyDescent="0.25">
      <c r="A88" s="95"/>
      <c r="B88" s="96"/>
      <c r="C88" s="96" t="s">
        <v>193</v>
      </c>
      <c r="D88" s="96" t="s">
        <v>107</v>
      </c>
      <c r="E88" s="96"/>
      <c r="F88" s="99"/>
      <c r="G88" s="99"/>
      <c r="H88" s="99"/>
      <c r="I88" s="206"/>
      <c r="J88" s="207" t="s">
        <v>101</v>
      </c>
      <c r="K88" s="161"/>
      <c r="L88" s="161"/>
      <c r="M88" s="208"/>
      <c r="N88" s="149"/>
    </row>
    <row r="89" spans="1:14" x14ac:dyDescent="0.25">
      <c r="A89" s="91"/>
      <c r="B89" s="96" t="s">
        <v>222</v>
      </c>
      <c r="C89" s="96"/>
      <c r="D89" s="96" t="s">
        <v>109</v>
      </c>
      <c r="E89" s="96"/>
      <c r="F89" s="96"/>
      <c r="G89" s="96"/>
      <c r="H89" s="96"/>
      <c r="I89" s="97"/>
      <c r="J89" s="207" t="s">
        <v>223</v>
      </c>
      <c r="K89" s="161"/>
      <c r="L89" s="102"/>
      <c r="M89" s="208"/>
      <c r="N89" s="149"/>
    </row>
    <row r="90" spans="1:14" x14ac:dyDescent="0.25">
      <c r="A90" s="95"/>
      <c r="B90" s="96" t="s">
        <v>224</v>
      </c>
      <c r="C90" s="96"/>
      <c r="D90" s="96" t="s">
        <v>112</v>
      </c>
      <c r="E90" s="96"/>
      <c r="F90" s="99"/>
      <c r="G90" s="99"/>
      <c r="H90" s="99"/>
      <c r="I90" s="206"/>
      <c r="J90" s="207" t="s">
        <v>202</v>
      </c>
      <c r="K90" s="161"/>
      <c r="L90" s="161"/>
      <c r="M90" s="208"/>
      <c r="N90" s="149"/>
    </row>
    <row r="91" spans="1:14" x14ac:dyDescent="0.25">
      <c r="A91" s="95"/>
      <c r="B91" s="92"/>
      <c r="C91" s="96"/>
      <c r="D91" s="96"/>
      <c r="E91" s="96"/>
      <c r="F91" s="96"/>
      <c r="G91" s="96"/>
      <c r="H91" s="96"/>
      <c r="I91" s="97"/>
      <c r="J91" s="161"/>
      <c r="K91" s="161"/>
      <c r="L91" s="161"/>
      <c r="M91" s="208"/>
      <c r="N91" s="149"/>
    </row>
    <row r="92" spans="1:14" ht="6.75" customHeight="1" thickBot="1" x14ac:dyDescent="0.3">
      <c r="A92" s="103"/>
      <c r="B92" s="62"/>
      <c r="C92" s="164"/>
      <c r="D92" s="164"/>
      <c r="E92" s="209"/>
      <c r="F92" s="165"/>
      <c r="G92" s="165"/>
      <c r="H92" s="165"/>
      <c r="I92" s="165"/>
      <c r="J92" s="165"/>
      <c r="K92" s="165"/>
      <c r="L92" s="165"/>
      <c r="M92" s="210"/>
      <c r="N92" s="149"/>
    </row>
  </sheetData>
  <mergeCells count="7">
    <mergeCell ref="A79:C79"/>
    <mergeCell ref="A3:M3"/>
    <mergeCell ref="A4:M4"/>
    <mergeCell ref="A10:M10"/>
    <mergeCell ref="A59:M59"/>
    <mergeCell ref="A60:M60"/>
    <mergeCell ref="A66:M6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landscape" r:id="rId1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16</vt:i4>
      </vt:variant>
    </vt:vector>
  </HeadingPairs>
  <TitlesOfParts>
    <vt:vector size="34" baseType="lpstr">
      <vt:lpstr>VIGENCIA ENERO 2017</vt:lpstr>
      <vt:lpstr>VIGENCIA FEBRERO 2017 </vt:lpstr>
      <vt:lpstr>VIGENCIA MARZO 2017</vt:lpstr>
      <vt:lpstr>VIGENCIA ABRIL 2017</vt:lpstr>
      <vt:lpstr>VIGENCIA MAYO 2017</vt:lpstr>
      <vt:lpstr>VIGENCIA JUNIO 2017</vt:lpstr>
      <vt:lpstr>RESERVAS ENERO 2017</vt:lpstr>
      <vt:lpstr>RESERVAS FEB 2017</vt:lpstr>
      <vt:lpstr>RESERVAS MARZO 2017</vt:lpstr>
      <vt:lpstr>RESERVAS ABRIL 2017</vt:lpstr>
      <vt:lpstr>RESERVAS MAYO 2017</vt:lpstr>
      <vt:lpstr>RESERVAS JUNIO 2017</vt:lpstr>
      <vt:lpstr>CxP ENERO 2017</vt:lpstr>
      <vt:lpstr>CxP FEBRERO 2017</vt:lpstr>
      <vt:lpstr>CxP MARZO 2017</vt:lpstr>
      <vt:lpstr>CxP ABRIL 2017</vt:lpstr>
      <vt:lpstr>CxP MAYO 2017</vt:lpstr>
      <vt:lpstr>CxP JUNIO 2017</vt:lpstr>
      <vt:lpstr>'CxP ABRIL 2017'!Área_de_impresión</vt:lpstr>
      <vt:lpstr>'CxP ENERO 2017'!Área_de_impresión</vt:lpstr>
      <vt:lpstr>'CxP FEBRERO 2017'!Área_de_impresión</vt:lpstr>
      <vt:lpstr>'CxP JUNIO 2017'!Área_de_impresión</vt:lpstr>
      <vt:lpstr>'CxP MARZO 2017'!Área_de_impresión</vt:lpstr>
      <vt:lpstr>'CxP MAYO 2017'!Área_de_impresión</vt:lpstr>
      <vt:lpstr>'RESERVAS ABRIL 2017'!Área_de_impresión</vt:lpstr>
      <vt:lpstr>'RESERVAS ENERO 2017'!Área_de_impresión</vt:lpstr>
      <vt:lpstr>'RESERVAS JUNIO 2017'!Área_de_impresión</vt:lpstr>
      <vt:lpstr>'RESERVAS MAYO 2017'!Área_de_impresión</vt:lpstr>
      <vt:lpstr>'VIGENCIA ABRIL 2017'!Área_de_impresión</vt:lpstr>
      <vt:lpstr>'VIGENCIA ENERO 2017'!Área_de_impresión</vt:lpstr>
      <vt:lpstr>'VIGENCIA FEBRERO 2017 '!Área_de_impresión</vt:lpstr>
      <vt:lpstr>'VIGENCIA JUNIO 2017'!Área_de_impresión</vt:lpstr>
      <vt:lpstr>'VIGENCIA MARZO 2017'!Área_de_impresión</vt:lpstr>
      <vt:lpstr>'VIGENCIA MAYO 2017'!Área_de_impresión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Simona Orozco Mindiola</dc:creator>
  <cp:lastModifiedBy>Aura Simona Orozco Mindiola</cp:lastModifiedBy>
  <cp:lastPrinted>2017-07-10T19:33:48Z</cp:lastPrinted>
  <dcterms:created xsi:type="dcterms:W3CDTF">2017-03-23T17:41:19Z</dcterms:created>
  <dcterms:modified xsi:type="dcterms:W3CDTF">2017-07-21T13:58:49Z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