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8 publicar\"/>
    </mc:Choice>
  </mc:AlternateContent>
  <bookViews>
    <workbookView xWindow="0" yWindow="0" windowWidth="20496" windowHeight="7848" tabRatio="877"/>
  </bookViews>
  <sheets>
    <sheet name="VIGENCIA ENERO 2018" sheetId="92" r:id="rId1"/>
    <sheet name="RESERVAS ENERO 2018" sheetId="93" r:id="rId2"/>
    <sheet name="CxP ENERO 2018 " sheetId="90" r:id="rId3"/>
  </sheets>
  <definedNames>
    <definedName name="_xlnm.Print_Area" localSheetId="2">'CxP ENERO 2018 '!$A$1:$G$129</definedName>
    <definedName name="_xlnm.Print_Area" localSheetId="1">'RESERVAS ENERO 2018'!$A$1:$M$73</definedName>
    <definedName name="_xlnm.Print_Area" localSheetId="0">'VIGENCIA ENERO 2018'!$A$1:$H$213</definedName>
  </definedNames>
  <calcPr calcId="171027"/>
</workbook>
</file>

<file path=xl/calcChain.xml><?xml version="1.0" encoding="utf-8"?>
<calcChain xmlns="http://schemas.openxmlformats.org/spreadsheetml/2006/main">
  <c r="I59" i="93" l="1"/>
  <c r="F58" i="93"/>
  <c r="O58" i="93" s="1"/>
  <c r="F57" i="93"/>
  <c r="F56" i="93"/>
  <c r="F55" i="93"/>
  <c r="F54" i="93"/>
  <c r="O54" i="93" s="1"/>
  <c r="F53" i="93"/>
  <c r="O53" i="93" s="1"/>
  <c r="M52" i="93"/>
  <c r="J52" i="93"/>
  <c r="E52" i="93"/>
  <c r="D52" i="93"/>
  <c r="D51" i="93" s="1"/>
  <c r="F51" i="93" s="1"/>
  <c r="L51" i="93"/>
  <c r="K51" i="93"/>
  <c r="J51" i="93"/>
  <c r="E51" i="93"/>
  <c r="F50" i="93"/>
  <c r="O50" i="93" s="1"/>
  <c r="M49" i="93"/>
  <c r="M48" i="93" s="1"/>
  <c r="J49" i="93"/>
  <c r="J48" i="93" s="1"/>
  <c r="J25" i="93" s="1"/>
  <c r="E49" i="93"/>
  <c r="E48" i="93" s="1"/>
  <c r="D49" i="93"/>
  <c r="D48" i="93"/>
  <c r="M44" i="93"/>
  <c r="J44" i="93"/>
  <c r="F44" i="93"/>
  <c r="F36" i="93"/>
  <c r="F35" i="93"/>
  <c r="F34" i="93"/>
  <c r="M33" i="93"/>
  <c r="L33" i="93"/>
  <c r="K33" i="93"/>
  <c r="J33" i="93"/>
  <c r="F33" i="93"/>
  <c r="E33" i="93"/>
  <c r="D33" i="93"/>
  <c r="M32" i="93"/>
  <c r="J32" i="93"/>
  <c r="E32" i="93"/>
  <c r="D32" i="93"/>
  <c r="F32" i="93" s="1"/>
  <c r="F31" i="93"/>
  <c r="F30" i="93"/>
  <c r="F29" i="93"/>
  <c r="F28" i="93"/>
  <c r="O28" i="93" s="1"/>
  <c r="M27" i="93"/>
  <c r="M26" i="93" s="1"/>
  <c r="L27" i="93"/>
  <c r="K27" i="93"/>
  <c r="J27" i="93"/>
  <c r="E27" i="93"/>
  <c r="D27" i="93"/>
  <c r="F27" i="93" s="1"/>
  <c r="J26" i="93"/>
  <c r="E26" i="93"/>
  <c r="L25" i="93"/>
  <c r="K25" i="93"/>
  <c r="F24" i="93"/>
  <c r="O24" i="93" s="1"/>
  <c r="M23" i="93"/>
  <c r="O23" i="93" s="1"/>
  <c r="J23" i="93"/>
  <c r="J20" i="93" s="1"/>
  <c r="J19" i="93" s="1"/>
  <c r="J18" i="93" s="1"/>
  <c r="F23" i="93"/>
  <c r="E23" i="93"/>
  <c r="D23" i="93"/>
  <c r="F22" i="93"/>
  <c r="M21" i="93"/>
  <c r="M20" i="93" s="1"/>
  <c r="J21" i="93"/>
  <c r="F21" i="93"/>
  <c r="E21" i="93"/>
  <c r="D21" i="93"/>
  <c r="L20" i="93"/>
  <c r="K20" i="93"/>
  <c r="F20" i="93"/>
  <c r="E20" i="93"/>
  <c r="E19" i="93" s="1"/>
  <c r="E18" i="93" s="1"/>
  <c r="D20" i="93"/>
  <c r="D19" i="93"/>
  <c r="F19" i="93" s="1"/>
  <c r="L17" i="93"/>
  <c r="K17" i="93"/>
  <c r="F17" i="93"/>
  <c r="O17" i="93" s="1"/>
  <c r="L16" i="93"/>
  <c r="K16" i="93"/>
  <c r="F16" i="93"/>
  <c r="O16" i="93" s="1"/>
  <c r="M15" i="93"/>
  <c r="M14" i="93" s="1"/>
  <c r="J15" i="93"/>
  <c r="J14" i="93" s="1"/>
  <c r="J13" i="93" s="1"/>
  <c r="F15" i="93"/>
  <c r="E15" i="93"/>
  <c r="D15" i="93"/>
  <c r="F14" i="93"/>
  <c r="E14" i="93"/>
  <c r="E13" i="93" s="1"/>
  <c r="E12" i="93" s="1"/>
  <c r="D14" i="93"/>
  <c r="D13" i="93"/>
  <c r="L12" i="93"/>
  <c r="L59" i="93" s="1"/>
  <c r="K12" i="93"/>
  <c r="K59" i="93" s="1"/>
  <c r="H189" i="92"/>
  <c r="H188" i="92" s="1"/>
  <c r="G189" i="92"/>
  <c r="G188" i="92" s="1"/>
  <c r="F189" i="92"/>
  <c r="F188" i="92" s="1"/>
  <c r="E189" i="92"/>
  <c r="D189" i="92"/>
  <c r="E188" i="92"/>
  <c r="D188" i="92"/>
  <c r="F183" i="92"/>
  <c r="H176" i="92"/>
  <c r="H175" i="92" s="1"/>
  <c r="G176" i="92"/>
  <c r="F176" i="92"/>
  <c r="F175" i="92" s="1"/>
  <c r="E176" i="92"/>
  <c r="E175" i="92" s="1"/>
  <c r="D176" i="92"/>
  <c r="D175" i="92" s="1"/>
  <c r="G175" i="92"/>
  <c r="H172" i="92"/>
  <c r="H171" i="92" s="1"/>
  <c r="G172" i="92"/>
  <c r="G171" i="92" s="1"/>
  <c r="F172" i="92"/>
  <c r="F171" i="92" s="1"/>
  <c r="F137" i="92" s="1"/>
  <c r="E172" i="92"/>
  <c r="E171" i="92" s="1"/>
  <c r="E137" i="92" s="1"/>
  <c r="D172" i="92"/>
  <c r="D171" i="92"/>
  <c r="F156" i="92"/>
  <c r="E156" i="92"/>
  <c r="H139" i="92"/>
  <c r="G139" i="92"/>
  <c r="G138" i="92" s="1"/>
  <c r="F139" i="92"/>
  <c r="E139" i="92"/>
  <c r="D139" i="92"/>
  <c r="D138" i="92" s="1"/>
  <c r="H138" i="92"/>
  <c r="F138" i="92"/>
  <c r="E138" i="92"/>
  <c r="D136" i="92"/>
  <c r="H135" i="92"/>
  <c r="G135" i="92"/>
  <c r="G134" i="92" s="1"/>
  <c r="G133" i="92" s="1"/>
  <c r="F135" i="92"/>
  <c r="E135" i="92"/>
  <c r="D135" i="92"/>
  <c r="D134" i="92" s="1"/>
  <c r="D133" i="92" s="1"/>
  <c r="H134" i="92"/>
  <c r="H133" i="92" s="1"/>
  <c r="F134" i="92"/>
  <c r="E134" i="92"/>
  <c r="F133" i="92"/>
  <c r="E133" i="92"/>
  <c r="H128" i="92"/>
  <c r="G128" i="92"/>
  <c r="F128" i="92"/>
  <c r="E128" i="92"/>
  <c r="D128" i="92"/>
  <c r="H127" i="92"/>
  <c r="H126" i="92" s="1"/>
  <c r="H115" i="92" s="1"/>
  <c r="G127" i="92"/>
  <c r="G126" i="92" s="1"/>
  <c r="G115" i="92" s="1"/>
  <c r="F127" i="92"/>
  <c r="F126" i="92" s="1"/>
  <c r="F115" i="92" s="1"/>
  <c r="E127" i="92"/>
  <c r="D127" i="92"/>
  <c r="E126" i="92"/>
  <c r="D126" i="92"/>
  <c r="D115" i="92" s="1"/>
  <c r="D111" i="92" s="1"/>
  <c r="F122" i="92"/>
  <c r="E115" i="92"/>
  <c r="H113" i="92"/>
  <c r="H112" i="92" s="1"/>
  <c r="H111" i="92" s="1"/>
  <c r="G113" i="92"/>
  <c r="F113" i="92"/>
  <c r="E113" i="92"/>
  <c r="E112" i="92" s="1"/>
  <c r="E111" i="92" s="1"/>
  <c r="D113" i="92"/>
  <c r="G112" i="92"/>
  <c r="G111" i="92" s="1"/>
  <c r="F112" i="92"/>
  <c r="D112" i="92"/>
  <c r="H109" i="92"/>
  <c r="G109" i="92"/>
  <c r="F109" i="92"/>
  <c r="E109" i="92"/>
  <c r="D109" i="92"/>
  <c r="H107" i="92"/>
  <c r="G107" i="92"/>
  <c r="F107" i="92"/>
  <c r="E107" i="92"/>
  <c r="D107" i="92"/>
  <c r="H103" i="92"/>
  <c r="G103" i="92"/>
  <c r="F103" i="92"/>
  <c r="E103" i="92"/>
  <c r="D103" i="92"/>
  <c r="H101" i="92"/>
  <c r="G101" i="92"/>
  <c r="F101" i="92"/>
  <c r="E101" i="92"/>
  <c r="D101" i="92"/>
  <c r="H97" i="92"/>
  <c r="G97" i="92"/>
  <c r="F97" i="92"/>
  <c r="E97" i="92"/>
  <c r="D97" i="92"/>
  <c r="H92" i="92"/>
  <c r="G92" i="92"/>
  <c r="F92" i="92"/>
  <c r="E92" i="92"/>
  <c r="D92" i="92"/>
  <c r="H90" i="92"/>
  <c r="G90" i="92"/>
  <c r="F90" i="92"/>
  <c r="E90" i="92"/>
  <c r="D90" i="92"/>
  <c r="H87" i="92"/>
  <c r="G87" i="92"/>
  <c r="F87" i="92"/>
  <c r="E87" i="92"/>
  <c r="D87" i="92"/>
  <c r="G83" i="92"/>
  <c r="G122" i="92" s="1"/>
  <c r="G156" i="92" s="1"/>
  <c r="G183" i="92" s="1"/>
  <c r="F83" i="92"/>
  <c r="H71" i="92"/>
  <c r="G71" i="92"/>
  <c r="F71" i="92"/>
  <c r="E71" i="92"/>
  <c r="D71" i="92"/>
  <c r="H66" i="92"/>
  <c r="H63" i="92" s="1"/>
  <c r="G66" i="92"/>
  <c r="G63" i="92" s="1"/>
  <c r="F66" i="92"/>
  <c r="E66" i="92"/>
  <c r="D66" i="92"/>
  <c r="D63" i="92" s="1"/>
  <c r="D59" i="92" s="1"/>
  <c r="D58" i="92" s="1"/>
  <c r="H64" i="92"/>
  <c r="G64" i="92"/>
  <c r="F64" i="92"/>
  <c r="F63" i="92" s="1"/>
  <c r="E64" i="92"/>
  <c r="E63" i="92" s="1"/>
  <c r="E59" i="92" s="1"/>
  <c r="E58" i="92" s="1"/>
  <c r="D64" i="92"/>
  <c r="H61" i="92"/>
  <c r="H60" i="92" s="1"/>
  <c r="G61" i="92"/>
  <c r="G60" i="92" s="1"/>
  <c r="F61" i="92"/>
  <c r="F60" i="92" s="1"/>
  <c r="E61" i="92"/>
  <c r="D61" i="92"/>
  <c r="E60" i="92"/>
  <c r="D60" i="92"/>
  <c r="G54" i="92"/>
  <c r="F54" i="92"/>
  <c r="E54" i="92"/>
  <c r="E83" i="92" s="1"/>
  <c r="E122" i="92" s="1"/>
  <c r="E183" i="92" s="1"/>
  <c r="H42" i="92"/>
  <c r="G42" i="92"/>
  <c r="F42" i="92"/>
  <c r="E42" i="92"/>
  <c r="D42" i="92"/>
  <c r="H38" i="92"/>
  <c r="G38" i="92"/>
  <c r="G37" i="92" s="1"/>
  <c r="F38" i="92"/>
  <c r="F37" i="92" s="1"/>
  <c r="E38" i="92"/>
  <c r="D38" i="92"/>
  <c r="D37" i="92" s="1"/>
  <c r="H37" i="92"/>
  <c r="E37" i="92"/>
  <c r="H34" i="92"/>
  <c r="G34" i="92"/>
  <c r="F34" i="92"/>
  <c r="E34" i="92"/>
  <c r="D34" i="92"/>
  <c r="H30" i="92"/>
  <c r="G30" i="92"/>
  <c r="F30" i="92"/>
  <c r="E30" i="92"/>
  <c r="D30" i="92"/>
  <c r="H22" i="92"/>
  <c r="G22" i="92"/>
  <c r="G14" i="92" s="1"/>
  <c r="G13" i="92" s="1"/>
  <c r="G12" i="92" s="1"/>
  <c r="F22" i="92"/>
  <c r="E22" i="92"/>
  <c r="D22" i="92"/>
  <c r="H19" i="92"/>
  <c r="G19" i="92"/>
  <c r="F19" i="92"/>
  <c r="E19" i="92"/>
  <c r="D19" i="92"/>
  <c r="H15" i="92"/>
  <c r="H14" i="92" s="1"/>
  <c r="H13" i="92" s="1"/>
  <c r="H12" i="92" s="1"/>
  <c r="G15" i="92"/>
  <c r="F15" i="92"/>
  <c r="E15" i="92"/>
  <c r="E14" i="92" s="1"/>
  <c r="E13" i="92" s="1"/>
  <c r="E12" i="92" s="1"/>
  <c r="D15" i="92"/>
  <c r="D14" i="92" s="1"/>
  <c r="F14" i="92"/>
  <c r="F114" i="90"/>
  <c r="F113" i="90"/>
  <c r="F112" i="90"/>
  <c r="F111" i="90"/>
  <c r="F110" i="90"/>
  <c r="G109" i="90"/>
  <c r="G108" i="90" s="1"/>
  <c r="E109" i="90"/>
  <c r="E108" i="90" s="1"/>
  <c r="D109" i="90"/>
  <c r="D108" i="90" s="1"/>
  <c r="F101" i="90"/>
  <c r="G100" i="90"/>
  <c r="G99" i="90" s="1"/>
  <c r="E100" i="90"/>
  <c r="E99" i="90" s="1"/>
  <c r="D100" i="90"/>
  <c r="D99" i="90" s="1"/>
  <c r="F98" i="90"/>
  <c r="F97" i="90"/>
  <c r="G96" i="90"/>
  <c r="G95" i="90" s="1"/>
  <c r="F96" i="90"/>
  <c r="E96" i="90"/>
  <c r="D96" i="90"/>
  <c r="D95" i="90" s="1"/>
  <c r="F95" i="90" s="1"/>
  <c r="E95" i="90"/>
  <c r="F94" i="90"/>
  <c r="F93" i="90"/>
  <c r="F92" i="90"/>
  <c r="F91" i="90"/>
  <c r="G90" i="90"/>
  <c r="F90" i="90"/>
  <c r="E90" i="90"/>
  <c r="E89" i="90" s="1"/>
  <c r="D90" i="90"/>
  <c r="G89" i="90"/>
  <c r="D89" i="90"/>
  <c r="F87" i="90"/>
  <c r="F86" i="90"/>
  <c r="F85" i="90"/>
  <c r="G84" i="90"/>
  <c r="G83" i="90" s="1"/>
  <c r="G82" i="90" s="1"/>
  <c r="E84" i="90"/>
  <c r="D84" i="90"/>
  <c r="D83" i="90" s="1"/>
  <c r="E83" i="90"/>
  <c r="E82" i="90" s="1"/>
  <c r="F81" i="90"/>
  <c r="G80" i="90"/>
  <c r="F80" i="90"/>
  <c r="E80" i="90"/>
  <c r="D80" i="90"/>
  <c r="F71" i="90"/>
  <c r="F70" i="90"/>
  <c r="G69" i="90"/>
  <c r="G38" i="90" s="1"/>
  <c r="G37" i="90" s="1"/>
  <c r="G36" i="90" s="1"/>
  <c r="F69" i="90"/>
  <c r="E69" i="90"/>
  <c r="D69" i="90"/>
  <c r="F68" i="90"/>
  <c r="F67" i="90"/>
  <c r="G66" i="90"/>
  <c r="E66" i="90"/>
  <c r="D66" i="90"/>
  <c r="F66" i="90" s="1"/>
  <c r="F65" i="90"/>
  <c r="G64" i="90"/>
  <c r="E64" i="90"/>
  <c r="D64" i="90"/>
  <c r="F64" i="90" s="1"/>
  <c r="F63" i="90"/>
  <c r="F62" i="90"/>
  <c r="G61" i="90"/>
  <c r="E61" i="90"/>
  <c r="D61" i="90"/>
  <c r="F61" i="90" s="1"/>
  <c r="G59" i="90"/>
  <c r="E59" i="90"/>
  <c r="D59" i="90"/>
  <c r="F59" i="90" s="1"/>
  <c r="F58" i="90"/>
  <c r="F57" i="90"/>
  <c r="G56" i="90"/>
  <c r="E56" i="90"/>
  <c r="D56" i="90"/>
  <c r="F56" i="90" s="1"/>
  <c r="F55" i="90"/>
  <c r="F54" i="90"/>
  <c r="F53" i="90"/>
  <c r="F52" i="90"/>
  <c r="F51" i="90"/>
  <c r="F50" i="90"/>
  <c r="F49" i="90"/>
  <c r="G48" i="90"/>
  <c r="E48" i="90"/>
  <c r="D48" i="90"/>
  <c r="F48" i="90" s="1"/>
  <c r="F47" i="90"/>
  <c r="F46" i="90"/>
  <c r="F45" i="90"/>
  <c r="F44" i="90"/>
  <c r="F43" i="90"/>
  <c r="G42" i="90"/>
  <c r="F42" i="90"/>
  <c r="E42" i="90"/>
  <c r="E38" i="90" s="1"/>
  <c r="E37" i="90" s="1"/>
  <c r="D42" i="90"/>
  <c r="F41" i="90"/>
  <c r="F40" i="90"/>
  <c r="G39" i="90"/>
  <c r="E39" i="90"/>
  <c r="D39" i="90"/>
  <c r="D38" i="90" s="1"/>
  <c r="G33" i="90"/>
  <c r="G77" i="90" s="1"/>
  <c r="G106" i="90" s="1"/>
  <c r="F33" i="90"/>
  <c r="F77" i="90" s="1"/>
  <c r="F106" i="90" s="1"/>
  <c r="F26" i="90"/>
  <c r="F25" i="90"/>
  <c r="F24" i="90"/>
  <c r="G23" i="90"/>
  <c r="F23" i="90"/>
  <c r="E23" i="90"/>
  <c r="D23" i="90"/>
  <c r="F22" i="90"/>
  <c r="F21" i="90"/>
  <c r="F20" i="90"/>
  <c r="G19" i="90"/>
  <c r="G18" i="90" s="1"/>
  <c r="E19" i="90"/>
  <c r="D19" i="90"/>
  <c r="D18" i="90" s="1"/>
  <c r="F17" i="90"/>
  <c r="F16" i="90"/>
  <c r="G15" i="90"/>
  <c r="E15" i="90"/>
  <c r="D15" i="90"/>
  <c r="F15" i="90" s="1"/>
  <c r="F14" i="90"/>
  <c r="G13" i="90"/>
  <c r="E13" i="90"/>
  <c r="D13" i="90"/>
  <c r="F13" i="90" s="1"/>
  <c r="G12" i="90"/>
  <c r="G11" i="90" s="1"/>
  <c r="G10" i="90" s="1"/>
  <c r="E12" i="90"/>
  <c r="M25" i="93" l="1"/>
  <c r="F13" i="93"/>
  <c r="M13" i="93"/>
  <c r="O14" i="93"/>
  <c r="E25" i="93"/>
  <c r="E59" i="93" s="1"/>
  <c r="F48" i="93"/>
  <c r="O48" i="93" s="1"/>
  <c r="J12" i="93"/>
  <c r="J59" i="93" s="1"/>
  <c r="O20" i="93"/>
  <c r="M19" i="93"/>
  <c r="O15" i="93"/>
  <c r="O27" i="93"/>
  <c r="F49" i="93"/>
  <c r="O49" i="93" s="1"/>
  <c r="D18" i="93"/>
  <c r="F18" i="93" s="1"/>
  <c r="F12" i="93" s="1"/>
  <c r="F52" i="93"/>
  <c r="O52" i="93" s="1"/>
  <c r="D26" i="93"/>
  <c r="M51" i="93"/>
  <c r="G137" i="92"/>
  <c r="D13" i="92"/>
  <c r="D12" i="92" s="1"/>
  <c r="D11" i="92" s="1"/>
  <c r="H59" i="92"/>
  <c r="H58" i="92" s="1"/>
  <c r="H11" i="92" s="1"/>
  <c r="F13" i="92"/>
  <c r="F12" i="92" s="1"/>
  <c r="G59" i="92"/>
  <c r="G58" i="92" s="1"/>
  <c r="G11" i="92" s="1"/>
  <c r="E11" i="92"/>
  <c r="F59" i="92"/>
  <c r="F58" i="92" s="1"/>
  <c r="F111" i="92"/>
  <c r="H137" i="92"/>
  <c r="D137" i="92"/>
  <c r="E195" i="92"/>
  <c r="F108" i="90"/>
  <c r="E27" i="90"/>
  <c r="F27" i="90" s="1"/>
  <c r="E36" i="90"/>
  <c r="G9" i="90"/>
  <c r="G115" i="90" s="1"/>
  <c r="F38" i="90"/>
  <c r="D37" i="90"/>
  <c r="D88" i="90"/>
  <c r="F88" i="90" s="1"/>
  <c r="G88" i="90"/>
  <c r="F99" i="90"/>
  <c r="D82" i="90"/>
  <c r="F82" i="90" s="1"/>
  <c r="F83" i="90"/>
  <c r="E88" i="90"/>
  <c r="F89" i="90"/>
  <c r="D12" i="90"/>
  <c r="F100" i="90"/>
  <c r="F39" i="90"/>
  <c r="F19" i="90"/>
  <c r="F84" i="90"/>
  <c r="F109" i="90"/>
  <c r="D12" i="93" l="1"/>
  <c r="D59" i="93" s="1"/>
  <c r="F59" i="93" s="1"/>
  <c r="O25" i="93"/>
  <c r="F26" i="93"/>
  <c r="O26" i="93" s="1"/>
  <c r="D25" i="93"/>
  <c r="F25" i="93" s="1"/>
  <c r="O13" i="93"/>
  <c r="P51" i="93"/>
  <c r="O51" i="93"/>
  <c r="M18" i="93"/>
  <c r="O18" i="93" s="1"/>
  <c r="O19" i="93"/>
  <c r="G195" i="92"/>
  <c r="H195" i="92"/>
  <c r="D195" i="92"/>
  <c r="F11" i="92"/>
  <c r="F195" i="92" s="1"/>
  <c r="D36" i="90"/>
  <c r="F36" i="90" s="1"/>
  <c r="F37" i="90"/>
  <c r="E18" i="90"/>
  <c r="D11" i="90"/>
  <c r="F12" i="90"/>
  <c r="M12" i="93" l="1"/>
  <c r="D10" i="90"/>
  <c r="E11" i="90"/>
  <c r="E10" i="90" s="1"/>
  <c r="E9" i="90" s="1"/>
  <c r="E115" i="90" s="1"/>
  <c r="F18" i="90"/>
  <c r="O12" i="93" l="1"/>
  <c r="M59" i="93"/>
  <c r="O59" i="93" s="1"/>
  <c r="D9" i="90"/>
  <c r="F10" i="90"/>
  <c r="F11" i="90"/>
  <c r="F9" i="90" l="1"/>
  <c r="F115" i="90" s="1"/>
  <c r="D115" i="90"/>
</calcChain>
</file>

<file path=xl/sharedStrings.xml><?xml version="1.0" encoding="utf-8"?>
<sst xmlns="http://schemas.openxmlformats.org/spreadsheetml/2006/main" count="469" uniqueCount="210">
  <si>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</si>
  <si>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</si>
  <si>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</si>
  <si>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</si>
  <si>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</si>
  <si>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</si>
  <si>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</si>
  <si>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</si>
  <si>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</si>
  <si>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</si>
  <si>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</si>
  <si>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</si>
  <si>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</si>
  <si>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</si>
  <si>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</si>
  <si>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</si>
  <si>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</si>
  <si>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</si>
  <si>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</si>
  <si>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</si>
  <si>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</si>
  <si>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</si>
  <si>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</si>
  <si>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</si>
  <si>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</si>
  <si>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</si>
  <si>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PRIMA DE VACACIONES</t>
  </si>
  <si>
    <t>PRIMA DE NAVIDAD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</si>
  <si>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</si>
  <si>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</si>
  <si>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</si>
  <si>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</si>
  <si>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</si>
  <si>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</si>
  <si>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</si>
  <si>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</si>
  <si>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</si>
  <si>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</si>
  <si>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</si>
  <si>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</si>
  <si>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</si>
  <si>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</si>
  <si>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</si>
  <si>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</si>
  <si>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</si>
  <si>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</si>
  <si>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</si>
  <si>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</si>
  <si>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</si>
  <si>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</si>
  <si>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</si>
  <si>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</si>
  <si>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</si>
  <si>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</si>
  <si>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</si>
  <si>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</si>
  <si>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</si>
  <si>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</si>
  <si>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</si>
  <si>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</si>
  <si>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</si>
  <si>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</si>
  <si>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</si>
  <si>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</si>
  <si>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</si>
  <si>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</si>
  <si>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</si>
  <si>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</si>
  <si>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</si>
  <si>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</si>
  <si>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</si>
  <si>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</si>
  <si>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</si>
  <si>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INTERSUBSECTORIAL TRANSPORTE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</si>
  <si>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</si>
  <si>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</si>
  <si>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</si>
  <si>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REHABILITACION DE VIAS FERREAS A NIVEL NACIONAL, A TRAVES DEL SISTEMA DE CONCESIONES</t>
  </si>
  <si>
    <t>APOYO ESTATAL A LOS PUERTOS A NIVEL NACIONAL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</si>
  <si>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</si>
  <si>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</si>
  <si>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</si>
  <si>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</si>
  <si>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</si>
  <si>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</si>
  <si>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NELCY JENITH MALDONADO BALLEN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</si>
  <si>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</si>
  <si>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</si>
  <si>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</si>
  <si>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</si>
  <si>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</si>
  <si>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</si>
  <si>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</si>
  <si>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</si>
  <si>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</si>
  <si>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</si>
  <si>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</si>
  <si>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</si>
  <si>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</si>
  <si>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</si>
  <si>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</si>
  <si>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</si>
  <si>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</si>
  <si>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</si>
  <si>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</si>
  <si>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</si>
  <si>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</si>
  <si>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</si>
  <si>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</si>
  <si>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</si>
  <si>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</si>
  <si>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</si>
  <si>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</si>
  <si>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</si>
  <si>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</si>
  <si>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OTROS IMPUESTOS</t>
  </si>
  <si>
    <t>COMPRA DE EQUIPO</t>
  </si>
  <si>
    <t>SOFTWARE</t>
  </si>
  <si>
    <t>OTRAS COMPRAS DE EQUIPOS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</si>
  <si>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</si>
  <si>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</si>
  <si>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</si>
  <si>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</si>
  <si>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</si>
  <si>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</si>
  <si>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</si>
  <si>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</si>
  <si>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</si>
  <si>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</si>
  <si>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</si>
  <si>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</si>
  <si>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</si>
  <si>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</si>
  <si>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</si>
  <si>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</si>
  <si>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</si>
  <si>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</si>
  <si>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</si>
  <si>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</si>
  <si>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</si>
  <si>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</si>
  <si>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</si>
  <si>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</si>
  <si>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</si>
  <si>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</si>
  <si>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</si>
  <si>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</si>
  <si>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</si>
  <si>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</si>
  <si>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</si>
  <si>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</si>
  <si>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</si>
  <si>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</si>
  <si>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</si>
  <si>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</si>
  <si>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</si>
  <si>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</si>
  <si>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</si>
  <si>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</si>
  <si>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</si>
  <si>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</si>
  <si>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</si>
  <si>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</si>
  <si>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</si>
  <si>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</si>
  <si>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</si>
  <si>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</si>
  <si>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</si>
  <si>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</si>
  <si>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</si>
  <si>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</si>
  <si>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</si>
  <si>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</si>
  <si>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</si>
  <si>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</si>
  <si>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</si>
  <si>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</si>
  <si>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</si>
  <si>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</si>
  <si>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</si>
  <si>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</si>
  <si>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</si>
  <si>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</si>
  <si>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</si>
  <si>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</si>
  <si>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</si>
  <si>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</si>
  <si>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</si>
  <si>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</si>
  <si>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</si>
  <si>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</si>
  <si>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 xml:space="preserve"> ____________________________________</t>
  </si>
  <si>
    <t xml:space="preserve"> GINA ASTRID SALAZAR LANDINEZ</t>
  </si>
  <si>
    <t xml:space="preserve">                             GINA ASTRID SALAZAR LANDINEZ</t>
  </si>
  <si>
    <t xml:space="preserve">                             VICEPRESIDENTE ADTIVA Y FINANCIERA </t>
  </si>
  <si>
    <t>PAGOS
ACUMULADOS</t>
  </si>
  <si>
    <t>REPUESTOS</t>
  </si>
  <si>
    <t>VIGENCIA FISCAL: 2018</t>
  </si>
  <si>
    <t>MANTENIMIENTO EQUIPO COMUNICACIONES Y COMPUTACION</t>
  </si>
  <si>
    <t>INVERSIÓN</t>
  </si>
  <si>
    <t xml:space="preserve">                                VIGENCIA FISCAL:      2018</t>
  </si>
  <si>
    <t>REHABILITACIÓN MEJORAMIENTO, OPERACIÓN Y MANTENIMIENTO DEL CORREDOR PERIMETRAL DE , CUNDINAMARCA, CENTRO ORIENTE</t>
  </si>
  <si>
    <t>MEJORAMIENTO , CONSTRUCCIÓN, MANTENIMIENTO Y OPERACIÓN DEL CORREDOR CONEXIÓN NORTE - AUTOPISTAS PARA LA PROSPERIDAD DEPARTAMENTO DE ANTIOQUIA</t>
  </si>
  <si>
    <t>CONSTRUCCIÓN OPERACIÓN Y MANTENIMIENTO DE LA CONCESIÓN AUTOPISTA CONEXIÓN PACÍFICO 1 - AUTOPISTAS PARA LA PROPERIDAD, ANTIOQUIA</t>
  </si>
  <si>
    <t>REHABILITACIÓN CONSTRUCCIÓN,MEJORAMIENTO, REHABILITACIÓN, OPERACIÓN Y MANTENIMIENTO DE LA CONCESIÓN AUTOPISTA AL RÍO MAGDALENA 2 DEPARTAMENTOS DE ANTIOQUIA Y SANTANDER, OCCIDENTE</t>
  </si>
  <si>
    <t>MEJORAMIENTO ,CONSTRUCCIÓN, OPERACIÓN Y MANTENIMIENTO DE LA CONCESIÓN AUTOPISTA CONEXIÓN PACÍFICO 2, , ANTIOQUIA, OCCIDENTE</t>
  </si>
  <si>
    <t>MEJORAMIENTO , REHABILITACIÓN, CONSTRUCCIÓN, MANTENIMIENTO Y OPERACIÓN DEL CORREDOR RUMICHACA - PASTO, DEPARTAMENTO DE NARIÑO</t>
  </si>
  <si>
    <t>MEJORAMIENTO , REHABILITACION, MANTENIMIENTO Y OPERACIÓN DEL CORREDOR TRANSVERSAL DEL SISGA, DEPARTAMENTOS DE BOYACA, CUNDINAMARCA Y CASANARE</t>
  </si>
  <si>
    <t>MEJORAMIENTO , CONSTRUCCIÓN, REHABILITACIÓN, OPERACIÓN Y MANTENIMIENTO DE LA CONCESIÓN AUTOPISTA AL MAR 1, DEPARTAMENTO DE ANTIOQUIA</t>
  </si>
  <si>
    <t>VIGENCIA: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</si>
</sst>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2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 applyFont="1" applyFill="1" applyBorder="1"/>
    <xf numFmtId="0" fontId="12" fillId="2" borderId="0" xfId="28" applyFont="1" applyFill="1" applyBorder="1"/>
    <xf numFmtId="0" fontId="12" fillId="2" borderId="4" xfId="28" applyFont="1" applyFill="1" applyBorder="1"/>
    <xf numFmtId="164" fontId="12" fillId="2" borderId="0" xfId="29" applyFont="1" applyFill="1" applyBorder="1"/>
    <xf numFmtId="4" fontId="12" fillId="2" borderId="0" xfId="29" applyNumberFormat="1" applyFont="1" applyFill="1" applyBorder="1" applyAlignment="1">
      <alignment horizontal="right"/>
    </xf>
    <xf numFmtId="164" fontId="12" fillId="2" borderId="5" xfId="29" applyFont="1" applyFill="1" applyBorder="1"/>
    <xf numFmtId="0" fontId="13" fillId="2" borderId="4" xfId="28" applyFont="1" applyFill="1" applyBorder="1"/>
    <xf numFmtId="14" fontId="12" fillId="2" borderId="5" xfId="29" applyNumberFormat="1" applyFont="1" applyFill="1" applyBorder="1"/>
    <xf numFmtId="4" fontId="12" fillId="2" borderId="0" xfId="28" applyNumberFormat="1" applyFont="1" applyFill="1" applyBorder="1" applyAlignment="1">
      <alignment horizontal="right"/>
    </xf>
    <xf numFmtId="0" fontId="12" fillId="2" borderId="5" xfId="28" applyFont="1" applyFill="1" applyBorder="1"/>
    <xf numFmtId="0" fontId="12" fillId="2" borderId="30" xfId="28" applyFont="1" applyFill="1" applyBorder="1" applyAlignment="1">
      <alignment horizontal="center" vertical="center" wrapText="1"/>
    </xf>
    <xf numFmtId="0" fontId="12" fillId="2" borderId="31" xfId="28" applyFont="1" applyFill="1" applyBorder="1" applyAlignment="1">
      <alignment horizontal="center" vertical="center" wrapText="1"/>
    </xf>
    <xf numFmtId="164" fontId="12" fillId="2" borderId="31" xfId="29" applyFont="1" applyFill="1" applyBorder="1" applyAlignment="1">
      <alignment horizontal="center" vertical="center" wrapText="1"/>
    </xf>
    <xf numFmtId="4" fontId="12" fillId="2" borderId="31" xfId="29" applyNumberFormat="1" applyFont="1" applyFill="1" applyBorder="1" applyAlignment="1">
      <alignment horizontal="center" vertical="center" wrapText="1"/>
    </xf>
    <xf numFmtId="164" fontId="12" fillId="2" borderId="32" xfId="29" applyFont="1" applyFill="1" applyBorder="1" applyAlignment="1">
      <alignment horizontal="center" vertical="center" wrapText="1"/>
    </xf>
    <xf numFmtId="0" fontId="14" fillId="2" borderId="21" xfId="28" applyFont="1" applyFill="1" applyBorder="1" applyAlignment="1">
      <alignment horizontal="left"/>
    </xf>
    <xf numFmtId="0" fontId="14" fillId="2" borderId="22" xfId="28" applyFont="1" applyFill="1" applyBorder="1" applyAlignment="1">
      <alignment horizontal="center"/>
    </xf>
    <xf numFmtId="0" fontId="14" fillId="2" borderId="22" xfId="28" applyFont="1" applyFill="1" applyBorder="1" applyAlignment="1">
      <alignment horizontal="left"/>
    </xf>
    <xf numFmtId="164" fontId="14" fillId="2" borderId="38" xfId="28" applyNumberFormat="1" applyFont="1" applyFill="1" applyBorder="1" applyAlignment="1">
      <alignment horizontal="center"/>
    </xf>
    <xf numFmtId="4" fontId="15" fillId="2" borderId="36" xfId="28" applyNumberFormat="1" applyFont="1" applyFill="1" applyBorder="1" applyAlignment="1">
      <alignment horizontal="right"/>
    </xf>
    <xf numFmtId="164" fontId="14" fillId="2" borderId="39" xfId="28" applyNumberFormat="1" applyFont="1" applyFill="1" applyBorder="1" applyAlignment="1">
      <alignment horizontal="center"/>
    </xf>
    <xf numFmtId="164" fontId="14" fillId="2" borderId="23" xfId="28" applyNumberFormat="1" applyFont="1" applyFill="1" applyBorder="1" applyAlignment="1">
      <alignment horizontal="center"/>
    </xf>
    <xf numFmtId="0" fontId="15" fillId="2" borderId="12" xfId="28" applyFont="1" applyFill="1" applyBorder="1" applyAlignment="1">
      <alignment horizontal="left"/>
    </xf>
    <xf numFmtId="0" fontId="15" fillId="2" borderId="13" xfId="28" applyFont="1" applyFill="1" applyBorder="1"/>
    <xf numFmtId="39" fontId="15" fillId="2" borderId="13" xfId="29" applyNumberFormat="1" applyFont="1" applyFill="1" applyBorder="1" applyAlignment="1">
      <alignment horizontal="right"/>
    </xf>
    <xf numFmtId="4" fontId="15" fillId="2" borderId="13" xfId="29" applyNumberFormat="1" applyFont="1" applyFill="1" applyBorder="1" applyAlignment="1">
      <alignment horizontal="right"/>
    </xf>
    <xf numFmtId="39" fontId="15" fillId="2" borderId="14" xfId="29" applyNumberFormat="1" applyFont="1" applyFill="1" applyBorder="1" applyAlignment="1">
      <alignment horizontal="right"/>
    </xf>
    <xf numFmtId="0" fontId="15" fillId="2" borderId="15" xfId="28" applyFont="1" applyFill="1" applyBorder="1" applyAlignment="1">
      <alignment horizontal="left"/>
    </xf>
    <xf numFmtId="0" fontId="15" fillId="2" borderId="16" xfId="28" applyFont="1" applyFill="1" applyBorder="1"/>
    <xf numFmtId="39" fontId="15" fillId="2" borderId="16" xfId="29" applyNumberFormat="1" applyFont="1" applyFill="1" applyBorder="1" applyAlignment="1">
      <alignment horizontal="right"/>
    </xf>
    <xf numFmtId="4" fontId="15" fillId="2" borderId="16" xfId="29" applyNumberFormat="1" applyFont="1" applyFill="1" applyBorder="1" applyAlignment="1">
      <alignment horizontal="right"/>
    </xf>
    <xf numFmtId="39" fontId="15" fillId="2" borderId="17" xfId="29" applyNumberFormat="1" applyFont="1" applyFill="1" applyBorder="1" applyAlignment="1">
      <alignment horizontal="right"/>
    </xf>
    <xf numFmtId="4" fontId="15" fillId="2" borderId="16" xfId="28" applyNumberFormat="1" applyFont="1" applyFill="1" applyBorder="1" applyAlignment="1">
      <alignment horizontal="right"/>
    </xf>
    <xf numFmtId="0" fontId="15" fillId="2" borderId="16" xfId="28" applyFont="1" applyFill="1" applyBorder="1" applyAlignment="1">
      <alignment wrapText="1"/>
    </xf>
    <xf numFmtId="0" fontId="12" fillId="2" borderId="16" xfId="28" applyFont="1" applyFill="1" applyBorder="1" applyAlignment="1">
      <alignment wrapText="1"/>
    </xf>
    <xf numFmtId="0" fontId="15" fillId="2" borderId="18" xfId="28" applyFont="1" applyFill="1" applyBorder="1" applyAlignment="1">
      <alignment horizontal="left"/>
    </xf>
    <xf numFmtId="0" fontId="15" fillId="2" borderId="19" xfId="28" applyFont="1" applyFill="1" applyBorder="1"/>
    <xf numFmtId="164" fontId="15" fillId="2" borderId="19" xfId="29" applyFont="1" applyFill="1" applyBorder="1" applyAlignment="1">
      <alignment horizontal="right"/>
    </xf>
    <xf numFmtId="4" fontId="15" fillId="2" borderId="19" xfId="29" applyNumberFormat="1" applyFont="1" applyFill="1" applyBorder="1" applyAlignment="1">
      <alignment horizontal="right"/>
    </xf>
    <xf numFmtId="39" fontId="15" fillId="2" borderId="19" xfId="29" applyNumberFormat="1" applyFont="1" applyFill="1" applyBorder="1" applyAlignment="1">
      <alignment horizontal="right"/>
    </xf>
    <xf numFmtId="39" fontId="15" fillId="2" borderId="20" xfId="29" applyNumberFormat="1" applyFont="1" applyFill="1" applyBorder="1" applyAlignment="1">
      <alignment horizontal="right"/>
    </xf>
    <xf numFmtId="0" fontId="15" fillId="2" borderId="0" xfId="28" applyFont="1" applyFill="1" applyBorder="1" applyAlignment="1">
      <alignment horizontal="left"/>
    </xf>
    <xf numFmtId="0" fontId="15" fillId="2" borderId="0" xfId="28" applyFont="1" applyFill="1" applyBorder="1"/>
    <xf numFmtId="164" fontId="15" fillId="2" borderId="0" xfId="29" applyFont="1" applyFill="1" applyBorder="1" applyAlignment="1">
      <alignment horizontal="right"/>
    </xf>
    <xf numFmtId="4" fontId="15" fillId="2" borderId="0" xfId="28" applyNumberFormat="1" applyFont="1" applyFill="1" applyBorder="1" applyAlignment="1">
      <alignment horizontal="right"/>
    </xf>
    <xf numFmtId="39" fontId="15" fillId="2" borderId="0" xfId="29" applyNumberFormat="1" applyFont="1" applyFill="1" applyBorder="1" applyAlignment="1">
      <alignment horizontal="right"/>
    </xf>
    <xf numFmtId="0" fontId="12" fillId="2" borderId="27" xfId="28" applyFont="1" applyFill="1" applyBorder="1"/>
    <xf numFmtId="0" fontId="12" fillId="2" borderId="28" xfId="28" applyFont="1" applyFill="1" applyBorder="1"/>
    <xf numFmtId="164" fontId="12" fillId="2" borderId="28" xfId="29" applyFont="1" applyFill="1" applyBorder="1"/>
    <xf numFmtId="4" fontId="12" fillId="2" borderId="28" xfId="29" applyNumberFormat="1" applyFont="1" applyFill="1" applyBorder="1" applyAlignment="1">
      <alignment horizontal="right"/>
    </xf>
    <xf numFmtId="164" fontId="12" fillId="2" borderId="29" xfId="29" applyFont="1" applyFill="1" applyBorder="1"/>
    <xf numFmtId="0" fontId="12" fillId="2" borderId="40" xfId="28" applyFont="1" applyFill="1" applyBorder="1" applyAlignment="1">
      <alignment horizontal="center" vertical="center" wrapText="1"/>
    </xf>
    <xf numFmtId="0" fontId="12" fillId="2" borderId="41" xfId="28" applyFont="1" applyFill="1" applyBorder="1" applyAlignment="1">
      <alignment horizontal="center" vertical="center" wrapText="1"/>
    </xf>
    <xf numFmtId="164" fontId="12" fillId="2" borderId="41" xfId="29" applyFont="1" applyFill="1" applyBorder="1" applyAlignment="1">
      <alignment horizontal="center" vertical="center" wrapText="1"/>
    </xf>
    <xf numFmtId="4" fontId="12" fillId="2" borderId="41" xfId="29" applyNumberFormat="1" applyFont="1" applyFill="1" applyBorder="1" applyAlignment="1">
      <alignment horizontal="center" vertical="center" wrapText="1"/>
    </xf>
    <xf numFmtId="164" fontId="12" fillId="2" borderId="42" xfId="29" applyFont="1" applyFill="1" applyBorder="1" applyAlignment="1">
      <alignment horizontal="center" vertical="center" wrapText="1"/>
    </xf>
    <xf numFmtId="0" fontId="15" fillId="2" borderId="24" xfId="28" applyFont="1" applyFill="1" applyBorder="1" applyAlignment="1">
      <alignment horizontal="left"/>
    </xf>
    <xf numFmtId="0" fontId="15" fillId="2" borderId="25" xfId="28" applyFont="1" applyFill="1" applyBorder="1"/>
    <xf numFmtId="164" fontId="15" fillId="2" borderId="25" xfId="29" applyFont="1" applyFill="1" applyBorder="1" applyAlignment="1">
      <alignment horizontal="right"/>
    </xf>
    <xf numFmtId="4" fontId="15" fillId="2" borderId="25" xfId="29" applyNumberFormat="1" applyFont="1" applyFill="1" applyBorder="1" applyAlignment="1">
      <alignment horizontal="right"/>
    </xf>
    <xf numFmtId="39" fontId="15" fillId="2" borderId="25" xfId="29" applyNumberFormat="1" applyFont="1" applyFill="1" applyBorder="1" applyAlignment="1">
      <alignment horizontal="right"/>
    </xf>
    <xf numFmtId="164" fontId="15" fillId="2" borderId="26" xfId="29" applyFont="1" applyFill="1" applyBorder="1" applyAlignment="1">
      <alignment horizontal="right"/>
    </xf>
    <xf numFmtId="0" fontId="15" fillId="2" borderId="15" xfId="28" applyFont="1" applyFill="1" applyBorder="1" applyAlignment="1">
      <alignment horizontal="left" wrapText="1"/>
    </xf>
    <xf numFmtId="39" fontId="15" fillId="2" borderId="16" xfId="29" applyNumberFormat="1" applyFont="1" applyFill="1" applyBorder="1" applyAlignment="1">
      <alignment horizontal="right" wrapText="1"/>
    </xf>
    <xf numFmtId="4" fontId="15" fillId="2" borderId="16" xfId="28" applyNumberFormat="1" applyFont="1" applyFill="1" applyBorder="1" applyAlignment="1">
      <alignment horizontal="right" wrapText="1"/>
    </xf>
    <xf numFmtId="39" fontId="15" fillId="2" borderId="17" xfId="29" applyNumberFormat="1" applyFont="1" applyFill="1" applyBorder="1" applyAlignment="1">
      <alignment horizontal="right" wrapText="1"/>
    </xf>
    <xf numFmtId="0" fontId="12" fillId="2" borderId="0" xfId="28" applyFont="1" applyFill="1" applyBorder="1" applyAlignment="1">
      <alignment wrapText="1"/>
    </xf>
    <xf numFmtId="4" fontId="15" fillId="2" borderId="19" xfId="28" applyNumberFormat="1" applyFont="1" applyFill="1" applyBorder="1" applyAlignment="1">
      <alignment horizontal="right"/>
    </xf>
    <xf numFmtId="0" fontId="12" fillId="2" borderId="0" xfId="28" applyFont="1" applyFill="1" applyBorder="1" applyAlignment="1">
      <alignment horizontal="left"/>
    </xf>
    <xf numFmtId="39" fontId="12" fillId="2" borderId="0" xfId="29" applyNumberFormat="1" applyFont="1" applyFill="1" applyBorder="1" applyAlignment="1">
      <alignment horizontal="right"/>
    </xf>
    <xf numFmtId="0" fontId="12" fillId="2" borderId="0" xfId="28" applyFont="1" applyFill="1" applyBorder="1" applyAlignment="1">
      <alignment horizontal="center"/>
    </xf>
    <xf numFmtId="0" fontId="13" fillId="2" borderId="27" xfId="28" applyFont="1" applyFill="1" applyBorder="1"/>
    <xf numFmtId="4" fontId="15" fillId="2" borderId="25" xfId="28" applyNumberFormat="1" applyFont="1" applyFill="1" applyBorder="1" applyAlignment="1">
      <alignment horizontal="right"/>
    </xf>
    <xf numFmtId="39" fontId="15" fillId="2" borderId="26" xfId="29" applyNumberFormat="1" applyFont="1" applyFill="1" applyBorder="1" applyAlignment="1">
      <alignment horizontal="right"/>
    </xf>
    <xf numFmtId="0" fontId="15" fillId="2" borderId="33" xfId="28" applyFont="1" applyFill="1" applyBorder="1" applyAlignment="1">
      <alignment horizontal="left"/>
    </xf>
    <xf numFmtId="0" fontId="15" fillId="2" borderId="34" xfId="28" applyFont="1" applyFill="1" applyBorder="1"/>
    <xf numFmtId="39" fontId="15" fillId="2" borderId="34" xfId="29" applyNumberFormat="1" applyFont="1" applyFill="1" applyBorder="1" applyAlignment="1">
      <alignment horizontal="right"/>
    </xf>
    <xf numFmtId="4" fontId="15" fillId="2" borderId="34" xfId="28" applyNumberFormat="1" applyFont="1" applyFill="1" applyBorder="1" applyAlignment="1">
      <alignment horizontal="right"/>
    </xf>
    <xf numFmtId="39" fontId="15" fillId="2" borderId="35" xfId="29" applyNumberFormat="1" applyFont="1" applyFill="1" applyBorder="1" applyAlignment="1">
      <alignment horizontal="right"/>
    </xf>
    <xf numFmtId="0" fontId="14" fillId="2" borderId="21" xfId="28" applyFont="1" applyFill="1" applyBorder="1"/>
    <xf numFmtId="0" fontId="14" fillId="2" borderId="22" xfId="28" applyFont="1" applyFill="1" applyBorder="1"/>
    <xf numFmtId="39" fontId="14" fillId="2" borderId="22" xfId="29" applyNumberFormat="1" applyFont="1" applyFill="1" applyBorder="1" applyAlignment="1">
      <alignment horizontal="right"/>
    </xf>
    <xf numFmtId="4" fontId="15" fillId="2" borderId="22" xfId="28" applyNumberFormat="1" applyFont="1" applyFill="1" applyBorder="1" applyAlignment="1">
      <alignment horizontal="right"/>
    </xf>
    <xf numFmtId="39" fontId="14" fillId="2" borderId="23" xfId="29" applyNumberFormat="1" applyFont="1" applyFill="1" applyBorder="1" applyAlignment="1">
      <alignment horizontal="right"/>
    </xf>
    <xf numFmtId="0" fontId="15" fillId="2" borderId="13" xfId="28" applyFont="1" applyFill="1" applyBorder="1" applyAlignment="1">
      <alignment wrapText="1"/>
    </xf>
    <xf numFmtId="0" fontId="25" fillId="2" borderId="15" xfId="28" applyFont="1" applyFill="1" applyBorder="1" applyAlignment="1">
      <alignment horizontal="left"/>
    </xf>
    <xf numFmtId="0" fontId="25" fillId="2" borderId="16" xfId="28" applyFont="1" applyFill="1" applyBorder="1"/>
    <xf numFmtId="0" fontId="25" fillId="2" borderId="16" xfId="28" applyFont="1" applyFill="1" applyBorder="1" applyAlignment="1">
      <alignment wrapText="1"/>
    </xf>
    <xf numFmtId="0" fontId="15" fillId="2" borderId="19" xfId="28" applyFont="1" applyFill="1" applyBorder="1" applyAlignment="1">
      <alignment wrapText="1"/>
    </xf>
    <xf numFmtId="0" fontId="15" fillId="2" borderId="0" xfId="28" applyFont="1" applyFill="1" applyBorder="1" applyAlignment="1">
      <alignment wrapText="1"/>
    </xf>
    <xf numFmtId="0" fontId="15" fillId="2" borderId="25" xfId="28" applyFont="1" applyFill="1" applyBorder="1" applyAlignment="1">
      <alignment wrapText="1"/>
    </xf>
    <xf numFmtId="39" fontId="15" fillId="2" borderId="19" xfId="29" applyNumberFormat="1" applyFont="1" applyFill="1" applyBorder="1" applyAlignment="1">
      <alignment horizontal="right" wrapText="1"/>
    </xf>
    <xf numFmtId="4" fontId="15" fillId="2" borderId="19" xfId="28" applyNumberFormat="1" applyFont="1" applyFill="1" applyBorder="1" applyAlignment="1">
      <alignment horizontal="right" wrapText="1"/>
    </xf>
    <xf numFmtId="39" fontId="15" fillId="2" borderId="20" xfId="29" applyNumberFormat="1" applyFont="1" applyFill="1" applyBorder="1" applyAlignment="1">
      <alignment horizontal="right" wrapText="1"/>
    </xf>
    <xf numFmtId="39" fontId="14" fillId="2" borderId="43" xfId="29" applyNumberFormat="1" applyFont="1" applyFill="1" applyBorder="1" applyAlignment="1">
      <alignment horizontal="right"/>
    </xf>
    <xf numFmtId="4" fontId="14" fillId="2" borderId="43" xfId="29" applyNumberFormat="1" applyFont="1" applyFill="1" applyBorder="1" applyAlignment="1">
      <alignment horizontal="right"/>
    </xf>
    <xf numFmtId="0" fontId="16" fillId="2" borderId="4" xfId="28" applyFont="1" applyFill="1" applyBorder="1"/>
    <xf numFmtId="0" fontId="16" fillId="2" borderId="0" xfId="28" applyFont="1" applyFill="1" applyBorder="1"/>
    <xf numFmtId="164" fontId="16" fillId="2" borderId="0" xfId="29" applyFont="1" applyFill="1" applyBorder="1"/>
    <xf numFmtId="164" fontId="16" fillId="2" borderId="5" xfId="29" applyFont="1" applyFill="1" applyBorder="1"/>
    <xf numFmtId="0" fontId="17" fillId="2" borderId="4" xfId="28" applyFont="1" applyFill="1" applyBorder="1"/>
    <xf numFmtId="0" fontId="17" fillId="2" borderId="0" xfId="28" applyFont="1" applyFill="1" applyBorder="1"/>
    <xf numFmtId="0" fontId="17" fillId="2" borderId="5" xfId="28" applyFont="1" applyFill="1" applyBorder="1"/>
    <xf numFmtId="39" fontId="16" fillId="2" borderId="0" xfId="28" applyNumberFormat="1" applyFont="1" applyFill="1" applyBorder="1"/>
    <xf numFmtId="164" fontId="17" fillId="2" borderId="0" xfId="29" applyFont="1" applyFill="1" applyBorder="1"/>
    <xf numFmtId="4" fontId="17" fillId="2" borderId="0" xfId="29" applyNumberFormat="1" applyFont="1" applyFill="1" applyBorder="1" applyAlignment="1">
      <alignment horizontal="right"/>
    </xf>
    <xf numFmtId="0" fontId="16" fillId="2" borderId="5" xfId="28" applyFont="1" applyFill="1" applyBorder="1"/>
    <xf numFmtId="164" fontId="13" fillId="2" borderId="0" xfId="29" applyFont="1" applyFill="1" applyBorder="1"/>
    <xf numFmtId="0" fontId="12" fillId="2" borderId="28" xfId="28" applyFont="1" applyFill="1" applyBorder="1" applyAlignment="1">
      <alignment wrapText="1"/>
    </xf>
    <xf numFmtId="0" fontId="13" fillId="2" borderId="1" xfId="28" applyFont="1" applyFill="1" applyBorder="1"/>
    <xf numFmtId="0" fontId="12" fillId="2" borderId="2" xfId="28" applyFont="1" applyFill="1" applyBorder="1"/>
    <xf numFmtId="0" fontId="12" fillId="2" borderId="2" xfId="28" applyFont="1" applyFill="1" applyBorder="1" applyAlignment="1">
      <alignment wrapText="1"/>
    </xf>
    <xf numFmtId="164" fontId="12" fillId="2" borderId="2" xfId="29" applyFont="1" applyFill="1" applyBorder="1"/>
    <xf numFmtId="164" fontId="12" fillId="2" borderId="3" xfId="29" applyFont="1" applyFill="1" applyBorder="1"/>
    <xf numFmtId="0" fontId="12" fillId="2" borderId="21" xfId="28" applyFont="1" applyFill="1" applyBorder="1" applyAlignment="1">
      <alignment horizontal="center" vertical="center" wrapText="1"/>
    </xf>
    <xf numFmtId="0" fontId="12" fillId="2" borderId="22" xfId="28" applyFont="1" applyFill="1" applyBorder="1" applyAlignment="1">
      <alignment horizontal="center" vertical="center" wrapText="1"/>
    </xf>
    <xf numFmtId="164" fontId="12" fillId="2" borderId="22" xfId="29" applyFont="1" applyFill="1" applyBorder="1" applyAlignment="1">
      <alignment horizontal="center" vertical="center" wrapText="1"/>
    </xf>
    <xf numFmtId="164" fontId="12" fillId="2" borderId="23" xfId="29" applyFont="1" applyFill="1" applyBorder="1" applyAlignment="1">
      <alignment horizontal="center" vertical="center" wrapText="1"/>
    </xf>
    <xf numFmtId="0" fontId="14" fillId="2" borderId="22" xfId="28" applyFont="1" applyFill="1" applyBorder="1" applyAlignment="1">
      <alignment horizontal="left" wrapText="1"/>
    </xf>
    <xf numFmtId="0" fontId="13" fillId="2" borderId="0" xfId="28" applyFont="1" applyFill="1" applyBorder="1"/>
    <xf numFmtId="4" fontId="18" fillId="2" borderId="13" xfId="28" applyNumberFormat="1" applyFont="1" applyFill="1" applyBorder="1" applyAlignment="1">
      <alignment horizontal="right" vertical="center" wrapText="1" readingOrder="1"/>
    </xf>
    <xf numFmtId="4" fontId="18" fillId="2" borderId="14" xfId="28" applyNumberFormat="1" applyFont="1" applyFill="1" applyBorder="1" applyAlignment="1">
      <alignment horizontal="right" vertical="center" wrapText="1" readingOrder="1"/>
    </xf>
    <xf numFmtId="4" fontId="18" fillId="2" borderId="16" xfId="28" applyNumberFormat="1" applyFont="1" applyFill="1" applyBorder="1" applyAlignment="1">
      <alignment horizontal="right" vertical="center" wrapText="1" readingOrder="1"/>
    </xf>
    <xf numFmtId="4" fontId="18" fillId="2" borderId="17" xfId="28" applyNumberFormat="1" applyFont="1" applyFill="1" applyBorder="1" applyAlignment="1">
      <alignment horizontal="right" vertical="center" wrapText="1" readingOrder="1"/>
    </xf>
    <xf numFmtId="4" fontId="19" fillId="2" borderId="16" xfId="28" applyNumberFormat="1" applyFont="1" applyFill="1" applyBorder="1" applyAlignment="1">
      <alignment horizontal="right" vertical="center" wrapText="1" readingOrder="1"/>
    </xf>
    <xf numFmtId="4" fontId="19" fillId="2" borderId="17" xfId="28" applyNumberFormat="1" applyFont="1" applyFill="1" applyBorder="1" applyAlignment="1">
      <alignment horizontal="right" vertical="center" wrapText="1" readingOrder="1"/>
    </xf>
    <xf numFmtId="4" fontId="20" fillId="2" borderId="16" xfId="28" applyNumberFormat="1" applyFont="1" applyFill="1" applyBorder="1" applyAlignment="1">
      <alignment horizontal="right" vertical="center" wrapText="1" readingOrder="1"/>
    </xf>
    <xf numFmtId="4" fontId="18" fillId="2" borderId="19" xfId="28" applyNumberFormat="1" applyFont="1" applyFill="1" applyBorder="1" applyAlignment="1">
      <alignment horizontal="right" vertical="center" wrapText="1" readingOrder="1"/>
    </xf>
    <xf numFmtId="4" fontId="18" fillId="2" borderId="20" xfId="28" applyNumberFormat="1" applyFont="1" applyFill="1" applyBorder="1" applyAlignment="1">
      <alignment horizontal="right" vertical="center" wrapText="1" readingOrder="1"/>
    </xf>
    <xf numFmtId="4" fontId="18" fillId="2" borderId="0" xfId="28" applyNumberFormat="1" applyFont="1" applyFill="1" applyBorder="1" applyAlignment="1">
      <alignment horizontal="right" vertical="center" wrapText="1" readingOrder="1"/>
    </xf>
    <xf numFmtId="0" fontId="18" fillId="2" borderId="0" xfId="28" applyNumberFormat="1" applyFont="1" applyFill="1" applyBorder="1" applyAlignment="1">
      <alignment horizontal="right" vertical="center" wrapText="1" readingOrder="1"/>
    </xf>
    <xf numFmtId="4" fontId="21" fillId="2" borderId="0" xfId="28" applyNumberFormat="1" applyFont="1" applyFill="1" applyBorder="1" applyAlignment="1">
      <alignment vertical="top" wrapText="1" readingOrder="1"/>
    </xf>
    <xf numFmtId="0" fontId="13" fillId="2" borderId="6" xfId="28" applyFont="1" applyFill="1" applyBorder="1"/>
    <xf numFmtId="0" fontId="12" fillId="2" borderId="7" xfId="28" applyFont="1" applyFill="1" applyBorder="1"/>
    <xf numFmtId="0" fontId="12" fillId="2" borderId="7" xfId="28" applyFont="1" applyFill="1" applyBorder="1" applyAlignment="1">
      <alignment wrapText="1"/>
    </xf>
    <xf numFmtId="164" fontId="12" fillId="2" borderId="7" xfId="29" applyFont="1" applyFill="1" applyBorder="1"/>
    <xf numFmtId="164" fontId="12" fillId="2" borderId="8" xfId="29" applyFont="1" applyFill="1" applyBorder="1"/>
    <xf numFmtId="0" fontId="12" fillId="2" borderId="1" xfId="28" applyFont="1" applyFill="1" applyBorder="1" applyAlignment="1">
      <alignment horizontal="center" vertical="center" wrapText="1"/>
    </xf>
    <xf numFmtId="4" fontId="18" fillId="2" borderId="25" xfId="28" applyNumberFormat="1" applyFont="1" applyFill="1" applyBorder="1" applyAlignment="1">
      <alignment horizontal="right" vertical="center" wrapText="1" readingOrder="1"/>
    </xf>
    <xf numFmtId="4" fontId="18" fillId="2" borderId="26" xfId="28" applyNumberFormat="1" applyFont="1" applyFill="1" applyBorder="1" applyAlignment="1">
      <alignment horizontal="right" vertical="center" wrapText="1" readingOrder="1"/>
    </xf>
    <xf numFmtId="0" fontId="25" fillId="2" borderId="0" xfId="28" applyFont="1" applyFill="1" applyAlignment="1">
      <alignment horizontal="justify" vertical="center"/>
    </xf>
    <xf numFmtId="0" fontId="12" fillId="2" borderId="6" xfId="28" applyFont="1" applyFill="1" applyBorder="1" applyAlignment="1">
      <alignment horizontal="center" vertical="center" wrapText="1"/>
    </xf>
    <xf numFmtId="0" fontId="15" fillId="2" borderId="34" xfId="28" applyFont="1" applyFill="1" applyBorder="1" applyAlignment="1">
      <alignment wrapText="1"/>
    </xf>
    <xf numFmtId="0" fontId="14" fillId="2" borderId="22" xfId="28" applyFont="1" applyFill="1" applyBorder="1" applyAlignment="1">
      <alignment wrapText="1"/>
    </xf>
    <xf numFmtId="165" fontId="12" fillId="2" borderId="0" xfId="28" applyNumberFormat="1" applyFont="1" applyFill="1" applyBorder="1"/>
    <xf numFmtId="4" fontId="12" fillId="2" borderId="0" xfId="28" applyNumberFormat="1" applyFont="1" applyFill="1" applyBorder="1"/>
    <xf numFmtId="0" fontId="22" fillId="2" borderId="0" xfId="28" applyFont="1" applyFill="1" applyBorder="1"/>
    <xf numFmtId="0" fontId="22" fillId="2" borderId="0" xfId="28" applyFont="1" applyFill="1" applyBorder="1" applyAlignment="1">
      <alignment wrapText="1"/>
    </xf>
    <xf numFmtId="164" fontId="22" fillId="2" borderId="0" xfId="29" applyFont="1" applyFill="1" applyBorder="1"/>
    <xf numFmtId="39" fontId="14" fillId="2" borderId="30" xfId="29" applyNumberFormat="1" applyFont="1" applyFill="1" applyBorder="1" applyAlignment="1">
      <alignment horizontal="right"/>
    </xf>
    <xf numFmtId="39" fontId="14" fillId="2" borderId="37" xfId="29" applyNumberFormat="1" applyFont="1" applyFill="1" applyBorder="1" applyAlignment="1">
      <alignment horizontal="right"/>
    </xf>
    <xf numFmtId="0" fontId="12" fillId="2" borderId="1" xfId="28" applyFont="1" applyFill="1" applyBorder="1"/>
    <xf numFmtId="4" fontId="12" fillId="2" borderId="2" xfId="29" applyNumberFormat="1" applyFont="1" applyFill="1" applyBorder="1"/>
    <xf numFmtId="164" fontId="22" fillId="2" borderId="2" xfId="29" applyFont="1" applyFill="1" applyBorder="1"/>
    <xf numFmtId="39" fontId="12" fillId="2" borderId="0" xfId="28" applyNumberFormat="1" applyFont="1" applyFill="1" applyBorder="1"/>
    <xf numFmtId="0" fontId="13" fillId="2" borderId="0" xfId="28" applyFont="1" applyFill="1" applyBorder="1" applyAlignment="1">
      <alignment wrapText="1"/>
    </xf>
    <xf numFmtId="164" fontId="22" fillId="2" borderId="5" xfId="29" applyFont="1" applyFill="1" applyBorder="1"/>
    <xf numFmtId="0" fontId="23" fillId="2" borderId="0" xfId="28" applyFont="1" applyFill="1" applyBorder="1"/>
    <xf numFmtId="0" fontId="13" fillId="2" borderId="28" xfId="28" applyFont="1" applyFill="1" applyBorder="1" applyAlignment="1">
      <alignment wrapText="1"/>
    </xf>
    <xf numFmtId="164" fontId="13" fillId="2" borderId="28" xfId="29" applyFont="1" applyFill="1" applyBorder="1"/>
    <xf numFmtId="4" fontId="12" fillId="2" borderId="2" xfId="28" applyNumberFormat="1" applyFont="1" applyFill="1" applyBorder="1"/>
    <xf numFmtId="4" fontId="12" fillId="2" borderId="28" xfId="28" applyNumberFormat="1" applyFont="1" applyFill="1" applyBorder="1"/>
    <xf numFmtId="0" fontId="22" fillId="2" borderId="21" xfId="28" applyFont="1" applyFill="1" applyBorder="1" applyAlignment="1">
      <alignment horizontal="center" vertical="center" wrapText="1"/>
    </xf>
    <xf numFmtId="0" fontId="22" fillId="2" borderId="22" xfId="28" applyFont="1" applyFill="1" applyBorder="1" applyAlignment="1">
      <alignment horizontal="center" vertical="center" wrapText="1"/>
    </xf>
    <xf numFmtId="164" fontId="22" fillId="2" borderId="22" xfId="29" applyFont="1" applyFill="1" applyBorder="1" applyAlignment="1">
      <alignment horizontal="center" vertical="center" wrapText="1"/>
    </xf>
    <xf numFmtId="4" fontId="22" fillId="2" borderId="22" xfId="29" applyNumberFormat="1" applyFont="1" applyFill="1" applyBorder="1" applyAlignment="1">
      <alignment horizontal="center" vertical="center" wrapText="1"/>
    </xf>
    <xf numFmtId="164" fontId="22" fillId="2" borderId="23" xfId="29" applyFont="1" applyFill="1" applyBorder="1" applyAlignment="1">
      <alignment horizontal="center" vertical="center" wrapText="1"/>
    </xf>
    <xf numFmtId="164" fontId="14" fillId="2" borderId="22" xfId="28" applyNumberFormat="1" applyFont="1" applyFill="1" applyBorder="1" applyAlignment="1">
      <alignment horizontal="right"/>
    </xf>
    <xf numFmtId="4" fontId="14" fillId="2" borderId="22" xfId="28" applyNumberFormat="1" applyFont="1" applyFill="1" applyBorder="1" applyAlignment="1">
      <alignment horizontal="right"/>
    </xf>
    <xf numFmtId="0" fontId="14" fillId="2" borderId="22" xfId="28" applyFont="1" applyFill="1" applyBorder="1" applyAlignment="1">
      <alignment horizontal="right"/>
    </xf>
    <xf numFmtId="164" fontId="14" fillId="2" borderId="23" xfId="28" applyNumberFormat="1" applyFont="1" applyFill="1" applyBorder="1" applyAlignment="1">
      <alignment horizontal="right"/>
    </xf>
    <xf numFmtId="9" fontId="12" fillId="2" borderId="0" xfId="30" applyFont="1" applyFill="1" applyBorder="1"/>
    <xf numFmtId="0" fontId="15" fillId="2" borderId="25" xfId="28" applyFont="1" applyFill="1" applyBorder="1" applyAlignment="1">
      <alignment horizontal="left"/>
    </xf>
    <xf numFmtId="4" fontId="15" fillId="2" borderId="26" xfId="29" applyNumberFormat="1" applyFont="1" applyFill="1" applyBorder="1" applyAlignment="1">
      <alignment horizontal="right"/>
    </xf>
    <xf numFmtId="0" fontId="15" fillId="2" borderId="16" xfId="28" applyFont="1" applyFill="1" applyBorder="1" applyAlignment="1">
      <alignment horizontal="left"/>
    </xf>
    <xf numFmtId="164" fontId="15" fillId="2" borderId="16" xfId="29" applyFont="1" applyFill="1" applyBorder="1" applyAlignment="1">
      <alignment horizontal="right"/>
    </xf>
    <xf numFmtId="4" fontId="15" fillId="2" borderId="17" xfId="29" applyNumberFormat="1" applyFont="1" applyFill="1" applyBorder="1" applyAlignment="1">
      <alignment horizontal="right"/>
    </xf>
    <xf numFmtId="4" fontId="15" fillId="2" borderId="34" xfId="29" applyNumberFormat="1" applyFont="1" applyFill="1" applyBorder="1" applyAlignment="1">
      <alignment horizontal="right"/>
    </xf>
    <xf numFmtId="0" fontId="15" fillId="2" borderId="34" xfId="28" applyFont="1" applyFill="1" applyBorder="1" applyAlignment="1">
      <alignment horizontal="right"/>
    </xf>
    <xf numFmtId="4" fontId="15" fillId="2" borderId="35" xfId="29" applyNumberFormat="1" applyFont="1" applyFill="1" applyBorder="1" applyAlignment="1">
      <alignment horizontal="right"/>
    </xf>
    <xf numFmtId="164" fontId="14" fillId="2" borderId="21" xfId="29" applyFont="1" applyFill="1" applyBorder="1"/>
    <xf numFmtId="164" fontId="14" fillId="2" borderId="22" xfId="29" applyFont="1" applyFill="1" applyBorder="1" applyAlignment="1">
      <alignment horizontal="right"/>
    </xf>
    <xf numFmtId="4" fontId="14" fillId="2" borderId="22" xfId="29" applyNumberFormat="1" applyFont="1" applyFill="1" applyBorder="1" applyAlignment="1">
      <alignment horizontal="right"/>
    </xf>
    <xf numFmtId="164" fontId="14" fillId="2" borderId="23" xfId="29" applyFont="1" applyFill="1" applyBorder="1" applyAlignment="1">
      <alignment horizontal="right"/>
    </xf>
    <xf numFmtId="164" fontId="15" fillId="2" borderId="13" xfId="29" applyFont="1" applyFill="1" applyBorder="1" applyAlignment="1">
      <alignment horizontal="right"/>
    </xf>
    <xf numFmtId="4" fontId="15" fillId="2" borderId="14" xfId="29" applyNumberFormat="1" applyFont="1" applyFill="1" applyBorder="1" applyAlignment="1">
      <alignment horizontal="right"/>
    </xf>
    <xf numFmtId="164" fontId="15" fillId="2" borderId="17" xfId="29" applyFont="1" applyFill="1" applyBorder="1" applyAlignment="1">
      <alignment horizontal="right"/>
    </xf>
    <xf numFmtId="4" fontId="15" fillId="2" borderId="20" xfId="29" applyNumberFormat="1" applyFont="1" applyFill="1" applyBorder="1" applyAlignment="1">
      <alignment horizontal="right"/>
    </xf>
    <xf numFmtId="4" fontId="15" fillId="2" borderId="0" xfId="29" applyNumberFormat="1" applyFont="1" applyFill="1" applyBorder="1" applyAlignment="1">
      <alignment horizontal="right"/>
    </xf>
    <xf numFmtId="164" fontId="12" fillId="2" borderId="0" xfId="29" applyFont="1" applyFill="1" applyBorder="1" applyAlignment="1">
      <alignment horizontal="right"/>
    </xf>
    <xf numFmtId="164" fontId="12" fillId="2" borderId="0" xfId="28" applyNumberFormat="1" applyFont="1" applyFill="1" applyBorder="1"/>
    <xf numFmtId="0" fontId="22" fillId="2" borderId="30" xfId="28" applyFont="1" applyFill="1" applyBorder="1" applyAlignment="1">
      <alignment horizontal="center" vertical="center" wrapText="1"/>
    </xf>
    <xf numFmtId="0" fontId="22" fillId="2" borderId="31" xfId="28" applyFont="1" applyFill="1" applyBorder="1" applyAlignment="1">
      <alignment horizontal="center" vertical="center" wrapText="1"/>
    </xf>
    <xf numFmtId="164" fontId="22" fillId="2" borderId="31" xfId="29" applyFont="1" applyFill="1" applyBorder="1" applyAlignment="1">
      <alignment horizontal="center" vertical="center" wrapText="1"/>
    </xf>
    <xf numFmtId="4" fontId="22" fillId="2" borderId="31" xfId="29" applyNumberFormat="1" applyFont="1" applyFill="1" applyBorder="1" applyAlignment="1">
      <alignment horizontal="center" vertical="center" wrapText="1"/>
    </xf>
    <xf numFmtId="164" fontId="22" fillId="2" borderId="32" xfId="29" applyFont="1" applyFill="1" applyBorder="1" applyAlignment="1">
      <alignment horizontal="center" vertical="center" wrapText="1"/>
    </xf>
    <xf numFmtId="0" fontId="15" fillId="2" borderId="24" xfId="28" applyFont="1" applyFill="1" applyBorder="1" applyAlignment="1">
      <alignment horizontal="left" wrapText="1"/>
    </xf>
    <xf numFmtId="164" fontId="15" fillId="2" borderId="25" xfId="29" applyFont="1" applyFill="1" applyBorder="1" applyAlignment="1">
      <alignment horizontal="right" wrapText="1"/>
    </xf>
    <xf numFmtId="39" fontId="15" fillId="2" borderId="25" xfId="29" applyNumberFormat="1" applyFont="1" applyFill="1" applyBorder="1" applyAlignment="1">
      <alignment horizontal="right" wrapText="1"/>
    </xf>
    <xf numFmtId="164" fontId="15" fillId="2" borderId="16" xfId="29" applyFont="1" applyFill="1" applyBorder="1" applyAlignment="1">
      <alignment horizontal="right" wrapText="1"/>
    </xf>
    <xf numFmtId="39" fontId="12" fillId="2" borderId="0" xfId="28" applyNumberFormat="1" applyFont="1" applyFill="1" applyBorder="1" applyAlignment="1">
      <alignment wrapText="1"/>
    </xf>
    <xf numFmtId="164" fontId="15" fillId="2" borderId="17" xfId="29" applyFont="1" applyFill="1" applyBorder="1" applyAlignment="1">
      <alignment horizontal="right" wrapText="1"/>
    </xf>
    <xf numFmtId="39" fontId="25" fillId="2" borderId="16" xfId="29" applyNumberFormat="1" applyFont="1" applyFill="1" applyBorder="1" applyAlignment="1">
      <alignment horizontal="right"/>
    </xf>
    <xf numFmtId="39" fontId="25" fillId="2" borderId="17" xfId="29" applyNumberFormat="1" applyFont="1" applyFill="1" applyBorder="1" applyAlignment="1">
      <alignment horizontal="right"/>
    </xf>
    <xf numFmtId="164" fontId="12" fillId="2" borderId="0" xfId="28" applyNumberFormat="1" applyFont="1" applyFill="1" applyBorder="1" applyAlignment="1">
      <alignment wrapText="1"/>
    </xf>
    <xf numFmtId="0" fontId="15" fillId="2" borderId="18" xfId="28" applyFont="1" applyFill="1" applyBorder="1" applyAlignment="1">
      <alignment horizontal="left" wrapText="1"/>
    </xf>
    <xf numFmtId="164" fontId="15" fillId="2" borderId="19" xfId="29" applyFont="1" applyFill="1" applyBorder="1" applyAlignment="1">
      <alignment horizontal="right" wrapText="1"/>
    </xf>
    <xf numFmtId="4" fontId="15" fillId="2" borderId="19" xfId="29" applyNumberFormat="1" applyFont="1" applyFill="1" applyBorder="1" applyAlignment="1">
      <alignment horizontal="right" wrapText="1"/>
    </xf>
    <xf numFmtId="164" fontId="14" fillId="2" borderId="9" xfId="29" applyFont="1" applyFill="1" applyBorder="1"/>
    <xf numFmtId="164" fontId="14" fillId="2" borderId="10" xfId="29" applyFont="1" applyFill="1" applyBorder="1" applyAlignment="1">
      <alignment horizontal="right"/>
    </xf>
    <xf numFmtId="164" fontId="14" fillId="2" borderId="10" xfId="29" applyFont="1" applyFill="1" applyBorder="1"/>
    <xf numFmtId="164" fontId="14" fillId="2" borderId="43" xfId="29" applyFont="1" applyFill="1" applyBorder="1"/>
    <xf numFmtId="4" fontId="12" fillId="2" borderId="2" xfId="29" applyNumberFormat="1" applyFont="1" applyFill="1" applyBorder="1" applyAlignment="1">
      <alignment horizontal="right"/>
    </xf>
    <xf numFmtId="164" fontId="24" fillId="2" borderId="0" xfId="29" applyFont="1" applyFill="1" applyBorder="1"/>
    <xf numFmtId="164" fontId="17" fillId="2" borderId="5" xfId="29" applyFont="1" applyFill="1" applyBorder="1"/>
    <xf numFmtId="0" fontId="22" fillId="2" borderId="28" xfId="28" applyFont="1" applyFill="1" applyBorder="1"/>
    <xf numFmtId="4" fontId="22" fillId="2" borderId="28" xfId="28" applyNumberFormat="1" applyFont="1" applyFill="1" applyBorder="1"/>
    <xf numFmtId="164" fontId="22" fillId="2" borderId="28" xfId="29" applyFont="1" applyFill="1" applyBorder="1"/>
    <xf numFmtId="164" fontId="22" fillId="2" borderId="29" xfId="29" applyFont="1" applyFill="1" applyBorder="1"/>
    <xf numFmtId="0" fontId="12" fillId="2" borderId="4" xfId="28" applyFont="1" applyFill="1" applyBorder="1" applyAlignment="1">
      <alignment horizontal="center"/>
    </xf>
    <xf numFmtId="0" fontId="12" fillId="2" borderId="0" xfId="28" applyFont="1" applyFill="1" applyBorder="1" applyAlignment="1">
      <alignment horizontal="center"/>
    </xf>
    <xf numFmtId="0" fontId="12" fillId="2" borderId="5" xfId="28" applyFont="1" applyFill="1" applyBorder="1" applyAlignment="1">
      <alignment horizontal="center"/>
    </xf>
    <xf numFmtId="0" fontId="12" fillId="2" borderId="1" xfId="28" applyFont="1" applyFill="1" applyBorder="1" applyAlignment="1">
      <alignment horizontal="center"/>
    </xf>
    <xf numFmtId="0" fontId="12" fillId="2" borderId="2" xfId="28" applyFont="1" applyFill="1" applyBorder="1" applyAlignment="1">
      <alignment horizontal="center"/>
    </xf>
    <xf numFmtId="0" fontId="12" fillId="2" borderId="3" xfId="28" applyFont="1" applyFill="1" applyBorder="1" applyAlignment="1">
      <alignment horizontal="center"/>
    </xf>
    <xf numFmtId="0" fontId="14" fillId="2" borderId="30" xfId="28" applyFont="1" applyFill="1" applyBorder="1" applyAlignment="1">
      <alignment horizontal="left"/>
    </xf>
    <xf numFmtId="0" fontId="14" fillId="2" borderId="31" xfId="28" applyFont="1" applyFill="1" applyBorder="1" applyAlignment="1">
      <alignment horizontal="left"/>
    </xf>
    <xf numFmtId="0" fontId="14" fillId="2" borderId="32" xfId="28" applyFont="1" applyFill="1" applyBorder="1" applyAlignment="1">
      <alignment horizontal="left"/>
    </xf>
    <xf numFmtId="0" fontId="14" fillId="2" borderId="9" xfId="28" applyFont="1" applyFill="1" applyBorder="1" applyAlignment="1">
      <alignment horizontal="left"/>
    </xf>
    <xf numFmtId="0" fontId="14" fillId="2" borderId="10" xfId="28" applyFont="1" applyFill="1" applyBorder="1" applyAlignment="1">
      <alignment horizontal="left"/>
    </xf>
    <xf numFmtId="0" fontId="13" fillId="2" borderId="27" xfId="28" applyFont="1" applyFill="1" applyBorder="1" applyAlignment="1">
      <alignment horizontal="left"/>
    </xf>
    <xf numFmtId="0" fontId="13" fillId="2" borderId="28" xfId="28" applyFont="1" applyFill="1" applyBorder="1" applyAlignment="1">
      <alignment horizontal="left"/>
    </xf>
    <xf numFmtId="0" fontId="13" fillId="2" borderId="29" xfId="28" applyFont="1" applyFill="1" applyBorder="1" applyAlignment="1">
      <alignment horizontal="left"/>
    </xf>
    <xf numFmtId="0" fontId="13" fillId="2" borderId="6" xfId="28" applyFont="1" applyFill="1" applyBorder="1" applyAlignment="1">
      <alignment horizontal="left"/>
    </xf>
    <xf numFmtId="0" fontId="13" fillId="2" borderId="7" xfId="28" applyFont="1" applyFill="1" applyBorder="1" applyAlignment="1">
      <alignment horizontal="left"/>
    </xf>
    <xf numFmtId="0" fontId="13" fillId="2" borderId="8" xfId="28" applyFont="1" applyFill="1" applyBorder="1" applyAlignment="1">
      <alignment horizontal="left"/>
    </xf>
    <xf numFmtId="0" fontId="14" fillId="2" borderId="11" xfId="28" applyFont="1" applyFill="1" applyBorder="1" applyAlignment="1">
      <alignment horizontal="left"/>
    </xf>
  </cellXfs>
  <cellStyles count="31">
    <cellStyle name="Millares 10" xfId="24"/>
    <cellStyle name="Millares 11" xfId="27"/>
    <cellStyle name="Millares 12" xfId="29"/>
    <cellStyle name="Millares 2" xfId="2"/>
    <cellStyle name="Millares 3" xfId="4"/>
    <cellStyle name="Millares 4" xfId="7"/>
    <cellStyle name="Millares 5" xfId="9"/>
    <cellStyle name="Millares 6" xfId="12"/>
    <cellStyle name="Millares 7" xfId="15"/>
    <cellStyle name="Millares 8" xfId="18"/>
    <cellStyle name="Millares 9" xfId="21"/>
    <cellStyle name="Normal" xfId="0" builtinId="0"/>
    <cellStyle name="Normal 10" xfId="23"/>
    <cellStyle name="Normal 11" xfId="26"/>
    <cellStyle name="Normal 12" xfId="28"/>
    <cellStyle name="Normal 2" xfId="1"/>
    <cellStyle name="Normal 3" xfId="3"/>
    <cellStyle name="Normal 4" xfId="6"/>
    <cellStyle name="Normal 5" xfId="8"/>
    <cellStyle name="Normal 6" xfId="11"/>
    <cellStyle name="Normal 7" xfId="14"/>
    <cellStyle name="Normal 8" xfId="17"/>
    <cellStyle name="Normal 9" xfId="20"/>
    <cellStyle name="Porcentaje 2" xfId="5"/>
    <cellStyle name="Porcentaje 3" xfId="10"/>
    <cellStyle name="Porcentaje 4" xfId="13"/>
    <cellStyle name="Porcentaje 5" xfId="16"/>
    <cellStyle name="Porcentaje 6" xfId="19"/>
    <cellStyle name="Porcentaje 7" xfId="22"/>
    <cellStyle name="Porcentaje 8" xfId="25"/>
    <cellStyle name="Porcentaje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B213"/>
  <sheetViews>
    <sheetView tabSelected="1" zoomScale="93" zoomScaleNormal="93" workbookViewId="0">
      <pane ySplit="1" topLeftCell="A194" activePane="bottomLeft" state="frozen"/>
      <selection pane="bottomLeft" sqref="A1:H213"/>
    </sheetView>
  </sheetViews>
  <sheetFormatPr baseColWidth="10" defaultColWidth="11.44140625" defaultRowHeight="14.4" x14ac:dyDescent="0.3"/>
  <cols>
    <col min="1" max="1" width="15.44140625" style="1" customWidth="1"/>
    <col min="2" max="2" width="3.88671875" style="1" customWidth="1"/>
    <col min="3" max="3" width="49.88671875" style="66" customWidth="1"/>
    <col min="4" max="4" width="22.5546875" style="3" customWidth="1"/>
    <col min="5" max="5" width="23" style="3" customWidth="1"/>
    <col min="6" max="6" width="22.88671875" style="3" customWidth="1"/>
    <col min="7" max="7" width="23.44140625" style="3" customWidth="1"/>
    <col min="8" max="8" width="26.44140625" style="3" customWidth="1"/>
    <col min="9" max="9" width="13.88671875" style="1" customWidth="1"/>
    <col min="10" max="11" width="18.109375" style="1" customWidth="1"/>
    <col min="12" max="256" width="11.44140625" style="1"/>
    <col min="257" max="257" width="15.44140625" style="1" customWidth="1"/>
    <col min="258" max="258" width="3.88671875" style="1" customWidth="1"/>
    <col min="259" max="259" width="49.88671875" style="1" customWidth="1"/>
    <col min="260" max="260" width="22.5546875" style="1" customWidth="1"/>
    <col min="261" max="261" width="23" style="1" customWidth="1"/>
    <col min="262" max="262" width="22.88671875" style="1" customWidth="1"/>
    <col min="263" max="263" width="23.44140625" style="1" customWidth="1"/>
    <col min="264" max="264" width="26.44140625" style="1" customWidth="1"/>
    <col min="265" max="265" width="13.88671875" style="1" customWidth="1"/>
    <col min="266" max="267" width="18.109375" style="1" customWidth="1"/>
    <col min="268" max="512" width="11.44140625" style="1"/>
    <col min="513" max="513" width="15.44140625" style="1" customWidth="1"/>
    <col min="514" max="514" width="3.88671875" style="1" customWidth="1"/>
    <col min="515" max="515" width="49.88671875" style="1" customWidth="1"/>
    <col min="516" max="516" width="22.5546875" style="1" customWidth="1"/>
    <col min="517" max="517" width="23" style="1" customWidth="1"/>
    <col min="518" max="518" width="22.88671875" style="1" customWidth="1"/>
    <col min="519" max="519" width="23.44140625" style="1" customWidth="1"/>
    <col min="520" max="520" width="26.44140625" style="1" customWidth="1"/>
    <col min="521" max="521" width="13.88671875" style="1" customWidth="1"/>
    <col min="522" max="523" width="18.109375" style="1" customWidth="1"/>
    <col min="524" max="768" width="11.44140625" style="1"/>
    <col min="769" max="769" width="15.44140625" style="1" customWidth="1"/>
    <col min="770" max="770" width="3.88671875" style="1" customWidth="1"/>
    <col min="771" max="771" width="49.88671875" style="1" customWidth="1"/>
    <col min="772" max="772" width="22.5546875" style="1" customWidth="1"/>
    <col min="773" max="773" width="23" style="1" customWidth="1"/>
    <col min="774" max="774" width="22.88671875" style="1" customWidth="1"/>
    <col min="775" max="775" width="23.44140625" style="1" customWidth="1"/>
    <col min="776" max="776" width="26.44140625" style="1" customWidth="1"/>
    <col min="777" max="777" width="13.88671875" style="1" customWidth="1"/>
    <col min="778" max="779" width="18.109375" style="1" customWidth="1"/>
    <col min="780" max="1024" width="11.44140625" style="1"/>
    <col min="1025" max="1025" width="15.44140625" style="1" customWidth="1"/>
    <col min="1026" max="1026" width="3.88671875" style="1" customWidth="1"/>
    <col min="1027" max="1027" width="49.88671875" style="1" customWidth="1"/>
    <col min="1028" max="1028" width="22.5546875" style="1" customWidth="1"/>
    <col min="1029" max="1029" width="23" style="1" customWidth="1"/>
    <col min="1030" max="1030" width="22.88671875" style="1" customWidth="1"/>
    <col min="1031" max="1031" width="23.44140625" style="1" customWidth="1"/>
    <col min="1032" max="1032" width="26.44140625" style="1" customWidth="1"/>
    <col min="1033" max="1033" width="13.88671875" style="1" customWidth="1"/>
    <col min="1034" max="1035" width="18.109375" style="1" customWidth="1"/>
    <col min="1036" max="1280" width="11.44140625" style="1"/>
    <col min="1281" max="1281" width="15.44140625" style="1" customWidth="1"/>
    <col min="1282" max="1282" width="3.88671875" style="1" customWidth="1"/>
    <col min="1283" max="1283" width="49.88671875" style="1" customWidth="1"/>
    <col min="1284" max="1284" width="22.5546875" style="1" customWidth="1"/>
    <col min="1285" max="1285" width="23" style="1" customWidth="1"/>
    <col min="1286" max="1286" width="22.88671875" style="1" customWidth="1"/>
    <col min="1287" max="1287" width="23.44140625" style="1" customWidth="1"/>
    <col min="1288" max="1288" width="26.44140625" style="1" customWidth="1"/>
    <col min="1289" max="1289" width="13.88671875" style="1" customWidth="1"/>
    <col min="1290" max="1291" width="18.109375" style="1" customWidth="1"/>
    <col min="1292" max="1536" width="11.44140625" style="1"/>
    <col min="1537" max="1537" width="15.44140625" style="1" customWidth="1"/>
    <col min="1538" max="1538" width="3.88671875" style="1" customWidth="1"/>
    <col min="1539" max="1539" width="49.88671875" style="1" customWidth="1"/>
    <col min="1540" max="1540" width="22.5546875" style="1" customWidth="1"/>
    <col min="1541" max="1541" width="23" style="1" customWidth="1"/>
    <col min="1542" max="1542" width="22.88671875" style="1" customWidth="1"/>
    <col min="1543" max="1543" width="23.44140625" style="1" customWidth="1"/>
    <col min="1544" max="1544" width="26.44140625" style="1" customWidth="1"/>
    <col min="1545" max="1545" width="13.88671875" style="1" customWidth="1"/>
    <col min="1546" max="1547" width="18.109375" style="1" customWidth="1"/>
    <col min="1548" max="1792" width="11.44140625" style="1"/>
    <col min="1793" max="1793" width="15.44140625" style="1" customWidth="1"/>
    <col min="1794" max="1794" width="3.88671875" style="1" customWidth="1"/>
    <col min="1795" max="1795" width="49.88671875" style="1" customWidth="1"/>
    <col min="1796" max="1796" width="22.5546875" style="1" customWidth="1"/>
    <col min="1797" max="1797" width="23" style="1" customWidth="1"/>
    <col min="1798" max="1798" width="22.88671875" style="1" customWidth="1"/>
    <col min="1799" max="1799" width="23.44140625" style="1" customWidth="1"/>
    <col min="1800" max="1800" width="26.44140625" style="1" customWidth="1"/>
    <col min="1801" max="1801" width="13.88671875" style="1" customWidth="1"/>
    <col min="1802" max="1803" width="18.109375" style="1" customWidth="1"/>
    <col min="1804" max="2048" width="11.44140625" style="1"/>
    <col min="2049" max="2049" width="15.44140625" style="1" customWidth="1"/>
    <col min="2050" max="2050" width="3.88671875" style="1" customWidth="1"/>
    <col min="2051" max="2051" width="49.88671875" style="1" customWidth="1"/>
    <col min="2052" max="2052" width="22.5546875" style="1" customWidth="1"/>
    <col min="2053" max="2053" width="23" style="1" customWidth="1"/>
    <col min="2054" max="2054" width="22.88671875" style="1" customWidth="1"/>
    <col min="2055" max="2055" width="23.44140625" style="1" customWidth="1"/>
    <col min="2056" max="2056" width="26.44140625" style="1" customWidth="1"/>
    <col min="2057" max="2057" width="13.88671875" style="1" customWidth="1"/>
    <col min="2058" max="2059" width="18.109375" style="1" customWidth="1"/>
    <col min="2060" max="2304" width="11.44140625" style="1"/>
    <col min="2305" max="2305" width="15.44140625" style="1" customWidth="1"/>
    <col min="2306" max="2306" width="3.88671875" style="1" customWidth="1"/>
    <col min="2307" max="2307" width="49.88671875" style="1" customWidth="1"/>
    <col min="2308" max="2308" width="22.5546875" style="1" customWidth="1"/>
    <col min="2309" max="2309" width="23" style="1" customWidth="1"/>
    <col min="2310" max="2310" width="22.88671875" style="1" customWidth="1"/>
    <col min="2311" max="2311" width="23.44140625" style="1" customWidth="1"/>
    <col min="2312" max="2312" width="26.44140625" style="1" customWidth="1"/>
    <col min="2313" max="2313" width="13.88671875" style="1" customWidth="1"/>
    <col min="2314" max="2315" width="18.109375" style="1" customWidth="1"/>
    <col min="2316" max="2560" width="11.44140625" style="1"/>
    <col min="2561" max="2561" width="15.44140625" style="1" customWidth="1"/>
    <col min="2562" max="2562" width="3.88671875" style="1" customWidth="1"/>
    <col min="2563" max="2563" width="49.88671875" style="1" customWidth="1"/>
    <col min="2564" max="2564" width="22.5546875" style="1" customWidth="1"/>
    <col min="2565" max="2565" width="23" style="1" customWidth="1"/>
    <col min="2566" max="2566" width="22.88671875" style="1" customWidth="1"/>
    <col min="2567" max="2567" width="23.44140625" style="1" customWidth="1"/>
    <col min="2568" max="2568" width="26.44140625" style="1" customWidth="1"/>
    <col min="2569" max="2569" width="13.88671875" style="1" customWidth="1"/>
    <col min="2570" max="2571" width="18.109375" style="1" customWidth="1"/>
    <col min="2572" max="2816" width="11.44140625" style="1"/>
    <col min="2817" max="2817" width="15.44140625" style="1" customWidth="1"/>
    <col min="2818" max="2818" width="3.88671875" style="1" customWidth="1"/>
    <col min="2819" max="2819" width="49.88671875" style="1" customWidth="1"/>
    <col min="2820" max="2820" width="22.5546875" style="1" customWidth="1"/>
    <col min="2821" max="2821" width="23" style="1" customWidth="1"/>
    <col min="2822" max="2822" width="22.88671875" style="1" customWidth="1"/>
    <col min="2823" max="2823" width="23.44140625" style="1" customWidth="1"/>
    <col min="2824" max="2824" width="26.44140625" style="1" customWidth="1"/>
    <col min="2825" max="2825" width="13.88671875" style="1" customWidth="1"/>
    <col min="2826" max="2827" width="18.109375" style="1" customWidth="1"/>
    <col min="2828" max="3072" width="11.44140625" style="1"/>
    <col min="3073" max="3073" width="15.44140625" style="1" customWidth="1"/>
    <col min="3074" max="3074" width="3.88671875" style="1" customWidth="1"/>
    <col min="3075" max="3075" width="49.88671875" style="1" customWidth="1"/>
    <col min="3076" max="3076" width="22.5546875" style="1" customWidth="1"/>
    <col min="3077" max="3077" width="23" style="1" customWidth="1"/>
    <col min="3078" max="3078" width="22.88671875" style="1" customWidth="1"/>
    <col min="3079" max="3079" width="23.44140625" style="1" customWidth="1"/>
    <col min="3080" max="3080" width="26.44140625" style="1" customWidth="1"/>
    <col min="3081" max="3081" width="13.88671875" style="1" customWidth="1"/>
    <col min="3082" max="3083" width="18.109375" style="1" customWidth="1"/>
    <col min="3084" max="3328" width="11.44140625" style="1"/>
    <col min="3329" max="3329" width="15.44140625" style="1" customWidth="1"/>
    <col min="3330" max="3330" width="3.88671875" style="1" customWidth="1"/>
    <col min="3331" max="3331" width="49.88671875" style="1" customWidth="1"/>
    <col min="3332" max="3332" width="22.5546875" style="1" customWidth="1"/>
    <col min="3333" max="3333" width="23" style="1" customWidth="1"/>
    <col min="3334" max="3334" width="22.88671875" style="1" customWidth="1"/>
    <col min="3335" max="3335" width="23.44140625" style="1" customWidth="1"/>
    <col min="3336" max="3336" width="26.44140625" style="1" customWidth="1"/>
    <col min="3337" max="3337" width="13.88671875" style="1" customWidth="1"/>
    <col min="3338" max="3339" width="18.109375" style="1" customWidth="1"/>
    <col min="3340" max="3584" width="11.44140625" style="1"/>
    <col min="3585" max="3585" width="15.44140625" style="1" customWidth="1"/>
    <col min="3586" max="3586" width="3.88671875" style="1" customWidth="1"/>
    <col min="3587" max="3587" width="49.88671875" style="1" customWidth="1"/>
    <col min="3588" max="3588" width="22.5546875" style="1" customWidth="1"/>
    <col min="3589" max="3589" width="23" style="1" customWidth="1"/>
    <col min="3590" max="3590" width="22.88671875" style="1" customWidth="1"/>
    <col min="3591" max="3591" width="23.44140625" style="1" customWidth="1"/>
    <col min="3592" max="3592" width="26.44140625" style="1" customWidth="1"/>
    <col min="3593" max="3593" width="13.88671875" style="1" customWidth="1"/>
    <col min="3594" max="3595" width="18.109375" style="1" customWidth="1"/>
    <col min="3596" max="3840" width="11.44140625" style="1"/>
    <col min="3841" max="3841" width="15.44140625" style="1" customWidth="1"/>
    <col min="3842" max="3842" width="3.88671875" style="1" customWidth="1"/>
    <col min="3843" max="3843" width="49.88671875" style="1" customWidth="1"/>
    <col min="3844" max="3844" width="22.5546875" style="1" customWidth="1"/>
    <col min="3845" max="3845" width="23" style="1" customWidth="1"/>
    <col min="3846" max="3846" width="22.88671875" style="1" customWidth="1"/>
    <col min="3847" max="3847" width="23.44140625" style="1" customWidth="1"/>
    <col min="3848" max="3848" width="26.44140625" style="1" customWidth="1"/>
    <col min="3849" max="3849" width="13.88671875" style="1" customWidth="1"/>
    <col min="3850" max="3851" width="18.109375" style="1" customWidth="1"/>
    <col min="3852" max="4096" width="11.44140625" style="1"/>
    <col min="4097" max="4097" width="15.44140625" style="1" customWidth="1"/>
    <col min="4098" max="4098" width="3.88671875" style="1" customWidth="1"/>
    <col min="4099" max="4099" width="49.88671875" style="1" customWidth="1"/>
    <col min="4100" max="4100" width="22.5546875" style="1" customWidth="1"/>
    <col min="4101" max="4101" width="23" style="1" customWidth="1"/>
    <col min="4102" max="4102" width="22.88671875" style="1" customWidth="1"/>
    <col min="4103" max="4103" width="23.44140625" style="1" customWidth="1"/>
    <col min="4104" max="4104" width="26.44140625" style="1" customWidth="1"/>
    <col min="4105" max="4105" width="13.88671875" style="1" customWidth="1"/>
    <col min="4106" max="4107" width="18.109375" style="1" customWidth="1"/>
    <col min="4108" max="4352" width="11.44140625" style="1"/>
    <col min="4353" max="4353" width="15.44140625" style="1" customWidth="1"/>
    <col min="4354" max="4354" width="3.88671875" style="1" customWidth="1"/>
    <col min="4355" max="4355" width="49.88671875" style="1" customWidth="1"/>
    <col min="4356" max="4356" width="22.5546875" style="1" customWidth="1"/>
    <col min="4357" max="4357" width="23" style="1" customWidth="1"/>
    <col min="4358" max="4358" width="22.88671875" style="1" customWidth="1"/>
    <col min="4359" max="4359" width="23.44140625" style="1" customWidth="1"/>
    <col min="4360" max="4360" width="26.44140625" style="1" customWidth="1"/>
    <col min="4361" max="4361" width="13.88671875" style="1" customWidth="1"/>
    <col min="4362" max="4363" width="18.109375" style="1" customWidth="1"/>
    <col min="4364" max="4608" width="11.44140625" style="1"/>
    <col min="4609" max="4609" width="15.44140625" style="1" customWidth="1"/>
    <col min="4610" max="4610" width="3.88671875" style="1" customWidth="1"/>
    <col min="4611" max="4611" width="49.88671875" style="1" customWidth="1"/>
    <col min="4612" max="4612" width="22.5546875" style="1" customWidth="1"/>
    <col min="4613" max="4613" width="23" style="1" customWidth="1"/>
    <col min="4614" max="4614" width="22.88671875" style="1" customWidth="1"/>
    <col min="4615" max="4615" width="23.44140625" style="1" customWidth="1"/>
    <col min="4616" max="4616" width="26.44140625" style="1" customWidth="1"/>
    <col min="4617" max="4617" width="13.88671875" style="1" customWidth="1"/>
    <col min="4618" max="4619" width="18.109375" style="1" customWidth="1"/>
    <col min="4620" max="4864" width="11.44140625" style="1"/>
    <col min="4865" max="4865" width="15.44140625" style="1" customWidth="1"/>
    <col min="4866" max="4866" width="3.88671875" style="1" customWidth="1"/>
    <col min="4867" max="4867" width="49.88671875" style="1" customWidth="1"/>
    <col min="4868" max="4868" width="22.5546875" style="1" customWidth="1"/>
    <col min="4869" max="4869" width="23" style="1" customWidth="1"/>
    <col min="4870" max="4870" width="22.88671875" style="1" customWidth="1"/>
    <col min="4871" max="4871" width="23.44140625" style="1" customWidth="1"/>
    <col min="4872" max="4872" width="26.44140625" style="1" customWidth="1"/>
    <col min="4873" max="4873" width="13.88671875" style="1" customWidth="1"/>
    <col min="4874" max="4875" width="18.109375" style="1" customWidth="1"/>
    <col min="4876" max="5120" width="11.44140625" style="1"/>
    <col min="5121" max="5121" width="15.44140625" style="1" customWidth="1"/>
    <col min="5122" max="5122" width="3.88671875" style="1" customWidth="1"/>
    <col min="5123" max="5123" width="49.88671875" style="1" customWidth="1"/>
    <col min="5124" max="5124" width="22.5546875" style="1" customWidth="1"/>
    <col min="5125" max="5125" width="23" style="1" customWidth="1"/>
    <col min="5126" max="5126" width="22.88671875" style="1" customWidth="1"/>
    <col min="5127" max="5127" width="23.44140625" style="1" customWidth="1"/>
    <col min="5128" max="5128" width="26.44140625" style="1" customWidth="1"/>
    <col min="5129" max="5129" width="13.88671875" style="1" customWidth="1"/>
    <col min="5130" max="5131" width="18.109375" style="1" customWidth="1"/>
    <col min="5132" max="5376" width="11.44140625" style="1"/>
    <col min="5377" max="5377" width="15.44140625" style="1" customWidth="1"/>
    <col min="5378" max="5378" width="3.88671875" style="1" customWidth="1"/>
    <col min="5379" max="5379" width="49.88671875" style="1" customWidth="1"/>
    <col min="5380" max="5380" width="22.5546875" style="1" customWidth="1"/>
    <col min="5381" max="5381" width="23" style="1" customWidth="1"/>
    <col min="5382" max="5382" width="22.88671875" style="1" customWidth="1"/>
    <col min="5383" max="5383" width="23.44140625" style="1" customWidth="1"/>
    <col min="5384" max="5384" width="26.44140625" style="1" customWidth="1"/>
    <col min="5385" max="5385" width="13.88671875" style="1" customWidth="1"/>
    <col min="5386" max="5387" width="18.109375" style="1" customWidth="1"/>
    <col min="5388" max="5632" width="11.44140625" style="1"/>
    <col min="5633" max="5633" width="15.44140625" style="1" customWidth="1"/>
    <col min="5634" max="5634" width="3.88671875" style="1" customWidth="1"/>
    <col min="5635" max="5635" width="49.88671875" style="1" customWidth="1"/>
    <col min="5636" max="5636" width="22.5546875" style="1" customWidth="1"/>
    <col min="5637" max="5637" width="23" style="1" customWidth="1"/>
    <col min="5638" max="5638" width="22.88671875" style="1" customWidth="1"/>
    <col min="5639" max="5639" width="23.44140625" style="1" customWidth="1"/>
    <col min="5640" max="5640" width="26.44140625" style="1" customWidth="1"/>
    <col min="5641" max="5641" width="13.88671875" style="1" customWidth="1"/>
    <col min="5642" max="5643" width="18.109375" style="1" customWidth="1"/>
    <col min="5644" max="5888" width="11.44140625" style="1"/>
    <col min="5889" max="5889" width="15.44140625" style="1" customWidth="1"/>
    <col min="5890" max="5890" width="3.88671875" style="1" customWidth="1"/>
    <col min="5891" max="5891" width="49.88671875" style="1" customWidth="1"/>
    <col min="5892" max="5892" width="22.5546875" style="1" customWidth="1"/>
    <col min="5893" max="5893" width="23" style="1" customWidth="1"/>
    <col min="5894" max="5894" width="22.88671875" style="1" customWidth="1"/>
    <col min="5895" max="5895" width="23.44140625" style="1" customWidth="1"/>
    <col min="5896" max="5896" width="26.44140625" style="1" customWidth="1"/>
    <col min="5897" max="5897" width="13.88671875" style="1" customWidth="1"/>
    <col min="5898" max="5899" width="18.109375" style="1" customWidth="1"/>
    <col min="5900" max="6144" width="11.44140625" style="1"/>
    <col min="6145" max="6145" width="15.44140625" style="1" customWidth="1"/>
    <col min="6146" max="6146" width="3.88671875" style="1" customWidth="1"/>
    <col min="6147" max="6147" width="49.88671875" style="1" customWidth="1"/>
    <col min="6148" max="6148" width="22.5546875" style="1" customWidth="1"/>
    <col min="6149" max="6149" width="23" style="1" customWidth="1"/>
    <col min="6150" max="6150" width="22.88671875" style="1" customWidth="1"/>
    <col min="6151" max="6151" width="23.44140625" style="1" customWidth="1"/>
    <col min="6152" max="6152" width="26.44140625" style="1" customWidth="1"/>
    <col min="6153" max="6153" width="13.88671875" style="1" customWidth="1"/>
    <col min="6154" max="6155" width="18.109375" style="1" customWidth="1"/>
    <col min="6156" max="6400" width="11.44140625" style="1"/>
    <col min="6401" max="6401" width="15.44140625" style="1" customWidth="1"/>
    <col min="6402" max="6402" width="3.88671875" style="1" customWidth="1"/>
    <col min="6403" max="6403" width="49.88671875" style="1" customWidth="1"/>
    <col min="6404" max="6404" width="22.5546875" style="1" customWidth="1"/>
    <col min="6405" max="6405" width="23" style="1" customWidth="1"/>
    <col min="6406" max="6406" width="22.88671875" style="1" customWidth="1"/>
    <col min="6407" max="6407" width="23.44140625" style="1" customWidth="1"/>
    <col min="6408" max="6408" width="26.44140625" style="1" customWidth="1"/>
    <col min="6409" max="6409" width="13.88671875" style="1" customWidth="1"/>
    <col min="6410" max="6411" width="18.109375" style="1" customWidth="1"/>
    <col min="6412" max="6656" width="11.44140625" style="1"/>
    <col min="6657" max="6657" width="15.44140625" style="1" customWidth="1"/>
    <col min="6658" max="6658" width="3.88671875" style="1" customWidth="1"/>
    <col min="6659" max="6659" width="49.88671875" style="1" customWidth="1"/>
    <col min="6660" max="6660" width="22.5546875" style="1" customWidth="1"/>
    <col min="6661" max="6661" width="23" style="1" customWidth="1"/>
    <col min="6662" max="6662" width="22.88671875" style="1" customWidth="1"/>
    <col min="6663" max="6663" width="23.44140625" style="1" customWidth="1"/>
    <col min="6664" max="6664" width="26.44140625" style="1" customWidth="1"/>
    <col min="6665" max="6665" width="13.88671875" style="1" customWidth="1"/>
    <col min="6666" max="6667" width="18.109375" style="1" customWidth="1"/>
    <col min="6668" max="6912" width="11.44140625" style="1"/>
    <col min="6913" max="6913" width="15.44140625" style="1" customWidth="1"/>
    <col min="6914" max="6914" width="3.88671875" style="1" customWidth="1"/>
    <col min="6915" max="6915" width="49.88671875" style="1" customWidth="1"/>
    <col min="6916" max="6916" width="22.5546875" style="1" customWidth="1"/>
    <col min="6917" max="6917" width="23" style="1" customWidth="1"/>
    <col min="6918" max="6918" width="22.88671875" style="1" customWidth="1"/>
    <col min="6919" max="6919" width="23.44140625" style="1" customWidth="1"/>
    <col min="6920" max="6920" width="26.44140625" style="1" customWidth="1"/>
    <col min="6921" max="6921" width="13.88671875" style="1" customWidth="1"/>
    <col min="6922" max="6923" width="18.109375" style="1" customWidth="1"/>
    <col min="6924" max="7168" width="11.44140625" style="1"/>
    <col min="7169" max="7169" width="15.44140625" style="1" customWidth="1"/>
    <col min="7170" max="7170" width="3.88671875" style="1" customWidth="1"/>
    <col min="7171" max="7171" width="49.88671875" style="1" customWidth="1"/>
    <col min="7172" max="7172" width="22.5546875" style="1" customWidth="1"/>
    <col min="7173" max="7173" width="23" style="1" customWidth="1"/>
    <col min="7174" max="7174" width="22.88671875" style="1" customWidth="1"/>
    <col min="7175" max="7175" width="23.44140625" style="1" customWidth="1"/>
    <col min="7176" max="7176" width="26.44140625" style="1" customWidth="1"/>
    <col min="7177" max="7177" width="13.88671875" style="1" customWidth="1"/>
    <col min="7178" max="7179" width="18.109375" style="1" customWidth="1"/>
    <col min="7180" max="7424" width="11.44140625" style="1"/>
    <col min="7425" max="7425" width="15.44140625" style="1" customWidth="1"/>
    <col min="7426" max="7426" width="3.88671875" style="1" customWidth="1"/>
    <col min="7427" max="7427" width="49.88671875" style="1" customWidth="1"/>
    <col min="7428" max="7428" width="22.5546875" style="1" customWidth="1"/>
    <col min="7429" max="7429" width="23" style="1" customWidth="1"/>
    <col min="7430" max="7430" width="22.88671875" style="1" customWidth="1"/>
    <col min="7431" max="7431" width="23.44140625" style="1" customWidth="1"/>
    <col min="7432" max="7432" width="26.44140625" style="1" customWidth="1"/>
    <col min="7433" max="7433" width="13.88671875" style="1" customWidth="1"/>
    <col min="7434" max="7435" width="18.109375" style="1" customWidth="1"/>
    <col min="7436" max="7680" width="11.44140625" style="1"/>
    <col min="7681" max="7681" width="15.44140625" style="1" customWidth="1"/>
    <col min="7682" max="7682" width="3.88671875" style="1" customWidth="1"/>
    <col min="7683" max="7683" width="49.88671875" style="1" customWidth="1"/>
    <col min="7684" max="7684" width="22.5546875" style="1" customWidth="1"/>
    <col min="7685" max="7685" width="23" style="1" customWidth="1"/>
    <col min="7686" max="7686" width="22.88671875" style="1" customWidth="1"/>
    <col min="7687" max="7687" width="23.44140625" style="1" customWidth="1"/>
    <col min="7688" max="7688" width="26.44140625" style="1" customWidth="1"/>
    <col min="7689" max="7689" width="13.88671875" style="1" customWidth="1"/>
    <col min="7690" max="7691" width="18.109375" style="1" customWidth="1"/>
    <col min="7692" max="7936" width="11.44140625" style="1"/>
    <col min="7937" max="7937" width="15.44140625" style="1" customWidth="1"/>
    <col min="7938" max="7938" width="3.88671875" style="1" customWidth="1"/>
    <col min="7939" max="7939" width="49.88671875" style="1" customWidth="1"/>
    <col min="7940" max="7940" width="22.5546875" style="1" customWidth="1"/>
    <col min="7941" max="7941" width="23" style="1" customWidth="1"/>
    <col min="7942" max="7942" width="22.88671875" style="1" customWidth="1"/>
    <col min="7943" max="7943" width="23.44140625" style="1" customWidth="1"/>
    <col min="7944" max="7944" width="26.44140625" style="1" customWidth="1"/>
    <col min="7945" max="7945" width="13.88671875" style="1" customWidth="1"/>
    <col min="7946" max="7947" width="18.109375" style="1" customWidth="1"/>
    <col min="7948" max="8192" width="11.44140625" style="1"/>
    <col min="8193" max="8193" width="15.44140625" style="1" customWidth="1"/>
    <col min="8194" max="8194" width="3.88671875" style="1" customWidth="1"/>
    <col min="8195" max="8195" width="49.88671875" style="1" customWidth="1"/>
    <col min="8196" max="8196" width="22.5546875" style="1" customWidth="1"/>
    <col min="8197" max="8197" width="23" style="1" customWidth="1"/>
    <col min="8198" max="8198" width="22.88671875" style="1" customWidth="1"/>
    <col min="8199" max="8199" width="23.44140625" style="1" customWidth="1"/>
    <col min="8200" max="8200" width="26.44140625" style="1" customWidth="1"/>
    <col min="8201" max="8201" width="13.88671875" style="1" customWidth="1"/>
    <col min="8202" max="8203" width="18.109375" style="1" customWidth="1"/>
    <col min="8204" max="8448" width="11.44140625" style="1"/>
    <col min="8449" max="8449" width="15.44140625" style="1" customWidth="1"/>
    <col min="8450" max="8450" width="3.88671875" style="1" customWidth="1"/>
    <col min="8451" max="8451" width="49.88671875" style="1" customWidth="1"/>
    <col min="8452" max="8452" width="22.5546875" style="1" customWidth="1"/>
    <col min="8453" max="8453" width="23" style="1" customWidth="1"/>
    <col min="8454" max="8454" width="22.88671875" style="1" customWidth="1"/>
    <col min="8455" max="8455" width="23.44140625" style="1" customWidth="1"/>
    <col min="8456" max="8456" width="26.44140625" style="1" customWidth="1"/>
    <col min="8457" max="8457" width="13.88671875" style="1" customWidth="1"/>
    <col min="8458" max="8459" width="18.109375" style="1" customWidth="1"/>
    <col min="8460" max="8704" width="11.44140625" style="1"/>
    <col min="8705" max="8705" width="15.44140625" style="1" customWidth="1"/>
    <col min="8706" max="8706" width="3.88671875" style="1" customWidth="1"/>
    <col min="8707" max="8707" width="49.88671875" style="1" customWidth="1"/>
    <col min="8708" max="8708" width="22.5546875" style="1" customWidth="1"/>
    <col min="8709" max="8709" width="23" style="1" customWidth="1"/>
    <col min="8710" max="8710" width="22.88671875" style="1" customWidth="1"/>
    <col min="8711" max="8711" width="23.44140625" style="1" customWidth="1"/>
    <col min="8712" max="8712" width="26.44140625" style="1" customWidth="1"/>
    <col min="8713" max="8713" width="13.88671875" style="1" customWidth="1"/>
    <col min="8714" max="8715" width="18.109375" style="1" customWidth="1"/>
    <col min="8716" max="8960" width="11.44140625" style="1"/>
    <col min="8961" max="8961" width="15.44140625" style="1" customWidth="1"/>
    <col min="8962" max="8962" width="3.88671875" style="1" customWidth="1"/>
    <col min="8963" max="8963" width="49.88671875" style="1" customWidth="1"/>
    <col min="8964" max="8964" width="22.5546875" style="1" customWidth="1"/>
    <col min="8965" max="8965" width="23" style="1" customWidth="1"/>
    <col min="8966" max="8966" width="22.88671875" style="1" customWidth="1"/>
    <col min="8967" max="8967" width="23.44140625" style="1" customWidth="1"/>
    <col min="8968" max="8968" width="26.44140625" style="1" customWidth="1"/>
    <col min="8969" max="8969" width="13.88671875" style="1" customWidth="1"/>
    <col min="8970" max="8971" width="18.109375" style="1" customWidth="1"/>
    <col min="8972" max="9216" width="11.44140625" style="1"/>
    <col min="9217" max="9217" width="15.44140625" style="1" customWidth="1"/>
    <col min="9218" max="9218" width="3.88671875" style="1" customWidth="1"/>
    <col min="9219" max="9219" width="49.88671875" style="1" customWidth="1"/>
    <col min="9220" max="9220" width="22.5546875" style="1" customWidth="1"/>
    <col min="9221" max="9221" width="23" style="1" customWidth="1"/>
    <col min="9222" max="9222" width="22.88671875" style="1" customWidth="1"/>
    <col min="9223" max="9223" width="23.44140625" style="1" customWidth="1"/>
    <col min="9224" max="9224" width="26.44140625" style="1" customWidth="1"/>
    <col min="9225" max="9225" width="13.88671875" style="1" customWidth="1"/>
    <col min="9226" max="9227" width="18.109375" style="1" customWidth="1"/>
    <col min="9228" max="9472" width="11.44140625" style="1"/>
    <col min="9473" max="9473" width="15.44140625" style="1" customWidth="1"/>
    <col min="9474" max="9474" width="3.88671875" style="1" customWidth="1"/>
    <col min="9475" max="9475" width="49.88671875" style="1" customWidth="1"/>
    <col min="9476" max="9476" width="22.5546875" style="1" customWidth="1"/>
    <col min="9477" max="9477" width="23" style="1" customWidth="1"/>
    <col min="9478" max="9478" width="22.88671875" style="1" customWidth="1"/>
    <col min="9479" max="9479" width="23.44140625" style="1" customWidth="1"/>
    <col min="9480" max="9480" width="26.44140625" style="1" customWidth="1"/>
    <col min="9481" max="9481" width="13.88671875" style="1" customWidth="1"/>
    <col min="9482" max="9483" width="18.109375" style="1" customWidth="1"/>
    <col min="9484" max="9728" width="11.44140625" style="1"/>
    <col min="9729" max="9729" width="15.44140625" style="1" customWidth="1"/>
    <col min="9730" max="9730" width="3.88671875" style="1" customWidth="1"/>
    <col min="9731" max="9731" width="49.88671875" style="1" customWidth="1"/>
    <col min="9732" max="9732" width="22.5546875" style="1" customWidth="1"/>
    <col min="9733" max="9733" width="23" style="1" customWidth="1"/>
    <col min="9734" max="9734" width="22.88671875" style="1" customWidth="1"/>
    <col min="9735" max="9735" width="23.44140625" style="1" customWidth="1"/>
    <col min="9736" max="9736" width="26.44140625" style="1" customWidth="1"/>
    <col min="9737" max="9737" width="13.88671875" style="1" customWidth="1"/>
    <col min="9738" max="9739" width="18.109375" style="1" customWidth="1"/>
    <col min="9740" max="9984" width="11.44140625" style="1"/>
    <col min="9985" max="9985" width="15.44140625" style="1" customWidth="1"/>
    <col min="9986" max="9986" width="3.88671875" style="1" customWidth="1"/>
    <col min="9987" max="9987" width="49.88671875" style="1" customWidth="1"/>
    <col min="9988" max="9988" width="22.5546875" style="1" customWidth="1"/>
    <col min="9989" max="9989" width="23" style="1" customWidth="1"/>
    <col min="9990" max="9990" width="22.88671875" style="1" customWidth="1"/>
    <col min="9991" max="9991" width="23.44140625" style="1" customWidth="1"/>
    <col min="9992" max="9992" width="26.44140625" style="1" customWidth="1"/>
    <col min="9993" max="9993" width="13.88671875" style="1" customWidth="1"/>
    <col min="9994" max="9995" width="18.109375" style="1" customWidth="1"/>
    <col min="9996" max="10240" width="11.44140625" style="1"/>
    <col min="10241" max="10241" width="15.44140625" style="1" customWidth="1"/>
    <col min="10242" max="10242" width="3.88671875" style="1" customWidth="1"/>
    <col min="10243" max="10243" width="49.88671875" style="1" customWidth="1"/>
    <col min="10244" max="10244" width="22.5546875" style="1" customWidth="1"/>
    <col min="10245" max="10245" width="23" style="1" customWidth="1"/>
    <col min="10246" max="10246" width="22.88671875" style="1" customWidth="1"/>
    <col min="10247" max="10247" width="23.44140625" style="1" customWidth="1"/>
    <col min="10248" max="10248" width="26.44140625" style="1" customWidth="1"/>
    <col min="10249" max="10249" width="13.88671875" style="1" customWidth="1"/>
    <col min="10250" max="10251" width="18.109375" style="1" customWidth="1"/>
    <col min="10252" max="10496" width="11.44140625" style="1"/>
    <col min="10497" max="10497" width="15.44140625" style="1" customWidth="1"/>
    <col min="10498" max="10498" width="3.88671875" style="1" customWidth="1"/>
    <col min="10499" max="10499" width="49.88671875" style="1" customWidth="1"/>
    <col min="10500" max="10500" width="22.5546875" style="1" customWidth="1"/>
    <col min="10501" max="10501" width="23" style="1" customWidth="1"/>
    <col min="10502" max="10502" width="22.88671875" style="1" customWidth="1"/>
    <col min="10503" max="10503" width="23.44140625" style="1" customWidth="1"/>
    <col min="10504" max="10504" width="26.44140625" style="1" customWidth="1"/>
    <col min="10505" max="10505" width="13.88671875" style="1" customWidth="1"/>
    <col min="10506" max="10507" width="18.109375" style="1" customWidth="1"/>
    <col min="10508" max="10752" width="11.44140625" style="1"/>
    <col min="10753" max="10753" width="15.44140625" style="1" customWidth="1"/>
    <col min="10754" max="10754" width="3.88671875" style="1" customWidth="1"/>
    <col min="10755" max="10755" width="49.88671875" style="1" customWidth="1"/>
    <col min="10756" max="10756" width="22.5546875" style="1" customWidth="1"/>
    <col min="10757" max="10757" width="23" style="1" customWidth="1"/>
    <col min="10758" max="10758" width="22.88671875" style="1" customWidth="1"/>
    <col min="10759" max="10759" width="23.44140625" style="1" customWidth="1"/>
    <col min="10760" max="10760" width="26.44140625" style="1" customWidth="1"/>
    <col min="10761" max="10761" width="13.88671875" style="1" customWidth="1"/>
    <col min="10762" max="10763" width="18.109375" style="1" customWidth="1"/>
    <col min="10764" max="11008" width="11.44140625" style="1"/>
    <col min="11009" max="11009" width="15.44140625" style="1" customWidth="1"/>
    <col min="11010" max="11010" width="3.88671875" style="1" customWidth="1"/>
    <col min="11011" max="11011" width="49.88671875" style="1" customWidth="1"/>
    <col min="11012" max="11012" width="22.5546875" style="1" customWidth="1"/>
    <col min="11013" max="11013" width="23" style="1" customWidth="1"/>
    <col min="11014" max="11014" width="22.88671875" style="1" customWidth="1"/>
    <col min="11015" max="11015" width="23.44140625" style="1" customWidth="1"/>
    <col min="11016" max="11016" width="26.44140625" style="1" customWidth="1"/>
    <col min="11017" max="11017" width="13.88671875" style="1" customWidth="1"/>
    <col min="11018" max="11019" width="18.109375" style="1" customWidth="1"/>
    <col min="11020" max="11264" width="11.44140625" style="1"/>
    <col min="11265" max="11265" width="15.44140625" style="1" customWidth="1"/>
    <col min="11266" max="11266" width="3.88671875" style="1" customWidth="1"/>
    <col min="11267" max="11267" width="49.88671875" style="1" customWidth="1"/>
    <col min="11268" max="11268" width="22.5546875" style="1" customWidth="1"/>
    <col min="11269" max="11269" width="23" style="1" customWidth="1"/>
    <col min="11270" max="11270" width="22.88671875" style="1" customWidth="1"/>
    <col min="11271" max="11271" width="23.44140625" style="1" customWidth="1"/>
    <col min="11272" max="11272" width="26.44140625" style="1" customWidth="1"/>
    <col min="11273" max="11273" width="13.88671875" style="1" customWidth="1"/>
    <col min="11274" max="11275" width="18.109375" style="1" customWidth="1"/>
    <col min="11276" max="11520" width="11.44140625" style="1"/>
    <col min="11521" max="11521" width="15.44140625" style="1" customWidth="1"/>
    <col min="11522" max="11522" width="3.88671875" style="1" customWidth="1"/>
    <col min="11523" max="11523" width="49.88671875" style="1" customWidth="1"/>
    <col min="11524" max="11524" width="22.5546875" style="1" customWidth="1"/>
    <col min="11525" max="11525" width="23" style="1" customWidth="1"/>
    <col min="11526" max="11526" width="22.88671875" style="1" customWidth="1"/>
    <col min="11527" max="11527" width="23.44140625" style="1" customWidth="1"/>
    <col min="11528" max="11528" width="26.44140625" style="1" customWidth="1"/>
    <col min="11529" max="11529" width="13.88671875" style="1" customWidth="1"/>
    <col min="11530" max="11531" width="18.109375" style="1" customWidth="1"/>
    <col min="11532" max="11776" width="11.44140625" style="1"/>
    <col min="11777" max="11777" width="15.44140625" style="1" customWidth="1"/>
    <col min="11778" max="11778" width="3.88671875" style="1" customWidth="1"/>
    <col min="11779" max="11779" width="49.88671875" style="1" customWidth="1"/>
    <col min="11780" max="11780" width="22.5546875" style="1" customWidth="1"/>
    <col min="11781" max="11781" width="23" style="1" customWidth="1"/>
    <col min="11782" max="11782" width="22.88671875" style="1" customWidth="1"/>
    <col min="11783" max="11783" width="23.44140625" style="1" customWidth="1"/>
    <col min="11784" max="11784" width="26.44140625" style="1" customWidth="1"/>
    <col min="11785" max="11785" width="13.88671875" style="1" customWidth="1"/>
    <col min="11786" max="11787" width="18.109375" style="1" customWidth="1"/>
    <col min="11788" max="12032" width="11.44140625" style="1"/>
    <col min="12033" max="12033" width="15.44140625" style="1" customWidth="1"/>
    <col min="12034" max="12034" width="3.88671875" style="1" customWidth="1"/>
    <col min="12035" max="12035" width="49.88671875" style="1" customWidth="1"/>
    <col min="12036" max="12036" width="22.5546875" style="1" customWidth="1"/>
    <col min="12037" max="12037" width="23" style="1" customWidth="1"/>
    <col min="12038" max="12038" width="22.88671875" style="1" customWidth="1"/>
    <col min="12039" max="12039" width="23.44140625" style="1" customWidth="1"/>
    <col min="12040" max="12040" width="26.44140625" style="1" customWidth="1"/>
    <col min="12041" max="12041" width="13.88671875" style="1" customWidth="1"/>
    <col min="12042" max="12043" width="18.109375" style="1" customWidth="1"/>
    <col min="12044" max="12288" width="11.44140625" style="1"/>
    <col min="12289" max="12289" width="15.44140625" style="1" customWidth="1"/>
    <col min="12290" max="12290" width="3.88671875" style="1" customWidth="1"/>
    <col min="12291" max="12291" width="49.88671875" style="1" customWidth="1"/>
    <col min="12292" max="12292" width="22.5546875" style="1" customWidth="1"/>
    <col min="12293" max="12293" width="23" style="1" customWidth="1"/>
    <col min="12294" max="12294" width="22.88671875" style="1" customWidth="1"/>
    <col min="12295" max="12295" width="23.44140625" style="1" customWidth="1"/>
    <col min="12296" max="12296" width="26.44140625" style="1" customWidth="1"/>
    <col min="12297" max="12297" width="13.88671875" style="1" customWidth="1"/>
    <col min="12298" max="12299" width="18.109375" style="1" customWidth="1"/>
    <col min="12300" max="12544" width="11.44140625" style="1"/>
    <col min="12545" max="12545" width="15.44140625" style="1" customWidth="1"/>
    <col min="12546" max="12546" width="3.88671875" style="1" customWidth="1"/>
    <col min="12547" max="12547" width="49.88671875" style="1" customWidth="1"/>
    <col min="12548" max="12548" width="22.5546875" style="1" customWidth="1"/>
    <col min="12549" max="12549" width="23" style="1" customWidth="1"/>
    <col min="12550" max="12550" width="22.88671875" style="1" customWidth="1"/>
    <col min="12551" max="12551" width="23.44140625" style="1" customWidth="1"/>
    <col min="12552" max="12552" width="26.44140625" style="1" customWidth="1"/>
    <col min="12553" max="12553" width="13.88671875" style="1" customWidth="1"/>
    <col min="12554" max="12555" width="18.109375" style="1" customWidth="1"/>
    <col min="12556" max="12800" width="11.44140625" style="1"/>
    <col min="12801" max="12801" width="15.44140625" style="1" customWidth="1"/>
    <col min="12802" max="12802" width="3.88671875" style="1" customWidth="1"/>
    <col min="12803" max="12803" width="49.88671875" style="1" customWidth="1"/>
    <col min="12804" max="12804" width="22.5546875" style="1" customWidth="1"/>
    <col min="12805" max="12805" width="23" style="1" customWidth="1"/>
    <col min="12806" max="12806" width="22.88671875" style="1" customWidth="1"/>
    <col min="12807" max="12807" width="23.44140625" style="1" customWidth="1"/>
    <col min="12808" max="12808" width="26.44140625" style="1" customWidth="1"/>
    <col min="12809" max="12809" width="13.88671875" style="1" customWidth="1"/>
    <col min="12810" max="12811" width="18.109375" style="1" customWidth="1"/>
    <col min="12812" max="13056" width="11.44140625" style="1"/>
    <col min="13057" max="13057" width="15.44140625" style="1" customWidth="1"/>
    <col min="13058" max="13058" width="3.88671875" style="1" customWidth="1"/>
    <col min="13059" max="13059" width="49.88671875" style="1" customWidth="1"/>
    <col min="13060" max="13060" width="22.5546875" style="1" customWidth="1"/>
    <col min="13061" max="13061" width="23" style="1" customWidth="1"/>
    <col min="13062" max="13062" width="22.88671875" style="1" customWidth="1"/>
    <col min="13063" max="13063" width="23.44140625" style="1" customWidth="1"/>
    <col min="13064" max="13064" width="26.44140625" style="1" customWidth="1"/>
    <col min="13065" max="13065" width="13.88671875" style="1" customWidth="1"/>
    <col min="13066" max="13067" width="18.109375" style="1" customWidth="1"/>
    <col min="13068" max="13312" width="11.44140625" style="1"/>
    <col min="13313" max="13313" width="15.44140625" style="1" customWidth="1"/>
    <col min="13314" max="13314" width="3.88671875" style="1" customWidth="1"/>
    <col min="13315" max="13315" width="49.88671875" style="1" customWidth="1"/>
    <col min="13316" max="13316" width="22.5546875" style="1" customWidth="1"/>
    <col min="13317" max="13317" width="23" style="1" customWidth="1"/>
    <col min="13318" max="13318" width="22.88671875" style="1" customWidth="1"/>
    <col min="13319" max="13319" width="23.44140625" style="1" customWidth="1"/>
    <col min="13320" max="13320" width="26.44140625" style="1" customWidth="1"/>
    <col min="13321" max="13321" width="13.88671875" style="1" customWidth="1"/>
    <col min="13322" max="13323" width="18.109375" style="1" customWidth="1"/>
    <col min="13324" max="13568" width="11.44140625" style="1"/>
    <col min="13569" max="13569" width="15.44140625" style="1" customWidth="1"/>
    <col min="13570" max="13570" width="3.88671875" style="1" customWidth="1"/>
    <col min="13571" max="13571" width="49.88671875" style="1" customWidth="1"/>
    <col min="13572" max="13572" width="22.5546875" style="1" customWidth="1"/>
    <col min="13573" max="13573" width="23" style="1" customWidth="1"/>
    <col min="13574" max="13574" width="22.88671875" style="1" customWidth="1"/>
    <col min="13575" max="13575" width="23.44140625" style="1" customWidth="1"/>
    <col min="13576" max="13576" width="26.44140625" style="1" customWidth="1"/>
    <col min="13577" max="13577" width="13.88671875" style="1" customWidth="1"/>
    <col min="13578" max="13579" width="18.109375" style="1" customWidth="1"/>
    <col min="13580" max="13824" width="11.44140625" style="1"/>
    <col min="13825" max="13825" width="15.44140625" style="1" customWidth="1"/>
    <col min="13826" max="13826" width="3.88671875" style="1" customWidth="1"/>
    <col min="13827" max="13827" width="49.88671875" style="1" customWidth="1"/>
    <col min="13828" max="13828" width="22.5546875" style="1" customWidth="1"/>
    <col min="13829" max="13829" width="23" style="1" customWidth="1"/>
    <col min="13830" max="13830" width="22.88671875" style="1" customWidth="1"/>
    <col min="13831" max="13831" width="23.44140625" style="1" customWidth="1"/>
    <col min="13832" max="13832" width="26.44140625" style="1" customWidth="1"/>
    <col min="13833" max="13833" width="13.88671875" style="1" customWidth="1"/>
    <col min="13834" max="13835" width="18.109375" style="1" customWidth="1"/>
    <col min="13836" max="14080" width="11.44140625" style="1"/>
    <col min="14081" max="14081" width="15.44140625" style="1" customWidth="1"/>
    <col min="14082" max="14082" width="3.88671875" style="1" customWidth="1"/>
    <col min="14083" max="14083" width="49.88671875" style="1" customWidth="1"/>
    <col min="14084" max="14084" width="22.5546875" style="1" customWidth="1"/>
    <col min="14085" max="14085" width="23" style="1" customWidth="1"/>
    <col min="14086" max="14086" width="22.88671875" style="1" customWidth="1"/>
    <col min="14087" max="14087" width="23.44140625" style="1" customWidth="1"/>
    <col min="14088" max="14088" width="26.44140625" style="1" customWidth="1"/>
    <col min="14089" max="14089" width="13.88671875" style="1" customWidth="1"/>
    <col min="14090" max="14091" width="18.109375" style="1" customWidth="1"/>
    <col min="14092" max="14336" width="11.44140625" style="1"/>
    <col min="14337" max="14337" width="15.44140625" style="1" customWidth="1"/>
    <col min="14338" max="14338" width="3.88671875" style="1" customWidth="1"/>
    <col min="14339" max="14339" width="49.88671875" style="1" customWidth="1"/>
    <col min="14340" max="14340" width="22.5546875" style="1" customWidth="1"/>
    <col min="14341" max="14341" width="23" style="1" customWidth="1"/>
    <col min="14342" max="14342" width="22.88671875" style="1" customWidth="1"/>
    <col min="14343" max="14343" width="23.44140625" style="1" customWidth="1"/>
    <col min="14344" max="14344" width="26.44140625" style="1" customWidth="1"/>
    <col min="14345" max="14345" width="13.88671875" style="1" customWidth="1"/>
    <col min="14346" max="14347" width="18.109375" style="1" customWidth="1"/>
    <col min="14348" max="14592" width="11.44140625" style="1"/>
    <col min="14593" max="14593" width="15.44140625" style="1" customWidth="1"/>
    <col min="14594" max="14594" width="3.88671875" style="1" customWidth="1"/>
    <col min="14595" max="14595" width="49.88671875" style="1" customWidth="1"/>
    <col min="14596" max="14596" width="22.5546875" style="1" customWidth="1"/>
    <col min="14597" max="14597" width="23" style="1" customWidth="1"/>
    <col min="14598" max="14598" width="22.88671875" style="1" customWidth="1"/>
    <col min="14599" max="14599" width="23.44140625" style="1" customWidth="1"/>
    <col min="14600" max="14600" width="26.44140625" style="1" customWidth="1"/>
    <col min="14601" max="14601" width="13.88671875" style="1" customWidth="1"/>
    <col min="14602" max="14603" width="18.109375" style="1" customWidth="1"/>
    <col min="14604" max="14848" width="11.44140625" style="1"/>
    <col min="14849" max="14849" width="15.44140625" style="1" customWidth="1"/>
    <col min="14850" max="14850" width="3.88671875" style="1" customWidth="1"/>
    <col min="14851" max="14851" width="49.88671875" style="1" customWidth="1"/>
    <col min="14852" max="14852" width="22.5546875" style="1" customWidth="1"/>
    <col min="14853" max="14853" width="23" style="1" customWidth="1"/>
    <col min="14854" max="14854" width="22.88671875" style="1" customWidth="1"/>
    <col min="14855" max="14855" width="23.44140625" style="1" customWidth="1"/>
    <col min="14856" max="14856" width="26.44140625" style="1" customWidth="1"/>
    <col min="14857" max="14857" width="13.88671875" style="1" customWidth="1"/>
    <col min="14858" max="14859" width="18.109375" style="1" customWidth="1"/>
    <col min="14860" max="15104" width="11.44140625" style="1"/>
    <col min="15105" max="15105" width="15.44140625" style="1" customWidth="1"/>
    <col min="15106" max="15106" width="3.88671875" style="1" customWidth="1"/>
    <col min="15107" max="15107" width="49.88671875" style="1" customWidth="1"/>
    <col min="15108" max="15108" width="22.5546875" style="1" customWidth="1"/>
    <col min="15109" max="15109" width="23" style="1" customWidth="1"/>
    <col min="15110" max="15110" width="22.88671875" style="1" customWidth="1"/>
    <col min="15111" max="15111" width="23.44140625" style="1" customWidth="1"/>
    <col min="15112" max="15112" width="26.44140625" style="1" customWidth="1"/>
    <col min="15113" max="15113" width="13.88671875" style="1" customWidth="1"/>
    <col min="15114" max="15115" width="18.109375" style="1" customWidth="1"/>
    <col min="15116" max="15360" width="11.44140625" style="1"/>
    <col min="15361" max="15361" width="15.44140625" style="1" customWidth="1"/>
    <col min="15362" max="15362" width="3.88671875" style="1" customWidth="1"/>
    <col min="15363" max="15363" width="49.88671875" style="1" customWidth="1"/>
    <col min="15364" max="15364" width="22.5546875" style="1" customWidth="1"/>
    <col min="15365" max="15365" width="23" style="1" customWidth="1"/>
    <col min="15366" max="15366" width="22.88671875" style="1" customWidth="1"/>
    <col min="15367" max="15367" width="23.44140625" style="1" customWidth="1"/>
    <col min="15368" max="15368" width="26.44140625" style="1" customWidth="1"/>
    <col min="15369" max="15369" width="13.88671875" style="1" customWidth="1"/>
    <col min="15370" max="15371" width="18.109375" style="1" customWidth="1"/>
    <col min="15372" max="15616" width="11.44140625" style="1"/>
    <col min="15617" max="15617" width="15.44140625" style="1" customWidth="1"/>
    <col min="15618" max="15618" width="3.88671875" style="1" customWidth="1"/>
    <col min="15619" max="15619" width="49.88671875" style="1" customWidth="1"/>
    <col min="15620" max="15620" width="22.5546875" style="1" customWidth="1"/>
    <col min="15621" max="15621" width="23" style="1" customWidth="1"/>
    <col min="15622" max="15622" width="22.88671875" style="1" customWidth="1"/>
    <col min="15623" max="15623" width="23.44140625" style="1" customWidth="1"/>
    <col min="15624" max="15624" width="26.44140625" style="1" customWidth="1"/>
    <col min="15625" max="15625" width="13.88671875" style="1" customWidth="1"/>
    <col min="15626" max="15627" width="18.109375" style="1" customWidth="1"/>
    <col min="15628" max="15872" width="11.44140625" style="1"/>
    <col min="15873" max="15873" width="15.44140625" style="1" customWidth="1"/>
    <col min="15874" max="15874" width="3.88671875" style="1" customWidth="1"/>
    <col min="15875" max="15875" width="49.88671875" style="1" customWidth="1"/>
    <col min="15876" max="15876" width="22.5546875" style="1" customWidth="1"/>
    <col min="15877" max="15877" width="23" style="1" customWidth="1"/>
    <col min="15878" max="15878" width="22.88671875" style="1" customWidth="1"/>
    <col min="15879" max="15879" width="23.44140625" style="1" customWidth="1"/>
    <col min="15880" max="15880" width="26.44140625" style="1" customWidth="1"/>
    <col min="15881" max="15881" width="13.88671875" style="1" customWidth="1"/>
    <col min="15882" max="15883" width="18.109375" style="1" customWidth="1"/>
    <col min="15884" max="16128" width="11.44140625" style="1"/>
    <col min="16129" max="16129" width="15.44140625" style="1" customWidth="1"/>
    <col min="16130" max="16130" width="3.88671875" style="1" customWidth="1"/>
    <col min="16131" max="16131" width="49.88671875" style="1" customWidth="1"/>
    <col min="16132" max="16132" width="22.5546875" style="1" customWidth="1"/>
    <col min="16133" max="16133" width="23" style="1" customWidth="1"/>
    <col min="16134" max="16134" width="22.88671875" style="1" customWidth="1"/>
    <col min="16135" max="16135" width="23.44140625" style="1" customWidth="1"/>
    <col min="16136" max="16136" width="26.44140625" style="1" customWidth="1"/>
    <col min="16137" max="16137" width="13.88671875" style="1" customWidth="1"/>
    <col min="16138" max="16139" width="18.109375" style="1" customWidth="1"/>
    <col min="16140" max="16384" width="11.44140625" style="1"/>
  </cols>
  <sheetData>
    <row r="1" spans="1:8" ht="15" thickBot="1" x14ac:dyDescent="0.35"/>
    <row r="2" spans="1:8" x14ac:dyDescent="0.3">
      <c r="A2" s="222" t="s">
        <v>1</v>
      </c>
      <c r="B2" s="223"/>
      <c r="C2" s="223"/>
      <c r="D2" s="223"/>
      <c r="E2" s="223"/>
      <c r="F2" s="223"/>
      <c r="G2" s="223"/>
      <c r="H2" s="224"/>
    </row>
    <row r="3" spans="1:8" ht="11.25" customHeight="1" x14ac:dyDescent="0.3">
      <c r="A3" s="219" t="s">
        <v>95</v>
      </c>
      <c r="B3" s="220"/>
      <c r="C3" s="220"/>
      <c r="D3" s="220"/>
      <c r="E3" s="220"/>
      <c r="F3" s="220"/>
      <c r="G3" s="220"/>
      <c r="H3" s="221"/>
    </row>
    <row r="4" spans="1:8" ht="0.75" customHeight="1" x14ac:dyDescent="0.3">
      <c r="A4" s="2"/>
      <c r="H4" s="5"/>
    </row>
    <row r="5" spans="1:8" ht="21.75" customHeight="1" x14ac:dyDescent="0.3">
      <c r="A5" s="6" t="s">
        <v>0</v>
      </c>
      <c r="H5" s="5"/>
    </row>
    <row r="6" spans="1:8" ht="16.5" hidden="1" customHeight="1" x14ac:dyDescent="0.3">
      <c r="A6" s="2"/>
      <c r="H6" s="7"/>
    </row>
    <row r="7" spans="1:8" ht="21.75" customHeight="1" thickBot="1" x14ac:dyDescent="0.35">
      <c r="A7" s="2" t="s">
        <v>96</v>
      </c>
      <c r="C7" s="66" t="s">
        <v>4</v>
      </c>
      <c r="E7" s="3" t="s">
        <v>97</v>
      </c>
      <c r="F7" s="3" t="s">
        <v>190</v>
      </c>
      <c r="G7" s="3" t="s">
        <v>200</v>
      </c>
      <c r="H7" s="5"/>
    </row>
    <row r="8" spans="1:8" ht="9.75" hidden="1" customHeight="1" thickBot="1" x14ac:dyDescent="0.35">
      <c r="A8" s="46"/>
      <c r="B8" s="47"/>
      <c r="C8" s="108"/>
      <c r="D8" s="48"/>
      <c r="E8" s="48"/>
      <c r="F8" s="48"/>
      <c r="G8" s="48"/>
      <c r="H8" s="50"/>
    </row>
    <row r="9" spans="1:8" ht="15" thickBot="1" x14ac:dyDescent="0.35">
      <c r="A9" s="109"/>
      <c r="B9" s="110"/>
      <c r="C9" s="111"/>
      <c r="D9" s="112"/>
      <c r="E9" s="112"/>
      <c r="F9" s="112"/>
      <c r="G9" s="112"/>
      <c r="H9" s="113"/>
    </row>
    <row r="10" spans="1:8" ht="39" customHeight="1" thickBot="1" x14ac:dyDescent="0.35">
      <c r="A10" s="114" t="s">
        <v>98</v>
      </c>
      <c r="B10" s="115"/>
      <c r="C10" s="115" t="s">
        <v>99</v>
      </c>
      <c r="D10" s="116" t="s">
        <v>100</v>
      </c>
      <c r="E10" s="116" t="s">
        <v>101</v>
      </c>
      <c r="F10" s="116" t="s">
        <v>102</v>
      </c>
      <c r="G10" s="116" t="s">
        <v>103</v>
      </c>
      <c r="H10" s="117" t="s">
        <v>195</v>
      </c>
    </row>
    <row r="11" spans="1:8" s="119" customFormat="1" ht="16.2" thickBot="1" x14ac:dyDescent="0.35">
      <c r="A11" s="15" t="s">
        <v>12</v>
      </c>
      <c r="B11" s="16"/>
      <c r="C11" s="118" t="s">
        <v>13</v>
      </c>
      <c r="D11" s="81">
        <f>+D12+D58+D111</f>
        <v>73583023604</v>
      </c>
      <c r="E11" s="81">
        <f>+E12+E58+E111</f>
        <v>51820684017.660004</v>
      </c>
      <c r="F11" s="81">
        <f>+F12+F58+F111</f>
        <v>12150194389.66</v>
      </c>
      <c r="G11" s="81">
        <f>+G12+G58+G111</f>
        <v>4814137910</v>
      </c>
      <c r="H11" s="83">
        <f>+H12+H58+H111</f>
        <v>4224585317</v>
      </c>
    </row>
    <row r="12" spans="1:8" ht="15.6" x14ac:dyDescent="0.3">
      <c r="A12" s="22">
        <v>1</v>
      </c>
      <c r="B12" s="23"/>
      <c r="C12" s="84" t="s">
        <v>14</v>
      </c>
      <c r="D12" s="120">
        <f>+D13</f>
        <v>53259446191</v>
      </c>
      <c r="E12" s="120">
        <f>+E13</f>
        <v>46276301170</v>
      </c>
      <c r="F12" s="120">
        <f>+F13</f>
        <v>7576295624</v>
      </c>
      <c r="G12" s="120">
        <f>+G13</f>
        <v>3364653413</v>
      </c>
      <c r="H12" s="121">
        <f>+H13</f>
        <v>2775100820</v>
      </c>
    </row>
    <row r="13" spans="1:8" ht="15.6" x14ac:dyDescent="0.3">
      <c r="A13" s="27">
        <v>10</v>
      </c>
      <c r="B13" s="28"/>
      <c r="C13" s="33" t="s">
        <v>14</v>
      </c>
      <c r="D13" s="122">
        <f>+D14+D34+D37</f>
        <v>53259446191</v>
      </c>
      <c r="E13" s="122">
        <f>+E14+E34+E37</f>
        <v>46276301170</v>
      </c>
      <c r="F13" s="122">
        <f>+F14+F34+F37</f>
        <v>7576295624</v>
      </c>
      <c r="G13" s="122">
        <f>+G14+G34+G37</f>
        <v>3364653413</v>
      </c>
      <c r="H13" s="123">
        <f>+H14+H34+H37</f>
        <v>2775100820</v>
      </c>
    </row>
    <row r="14" spans="1:8" ht="14.25" customHeight="1" x14ac:dyDescent="0.3">
      <c r="A14" s="27">
        <v>101</v>
      </c>
      <c r="B14" s="28"/>
      <c r="C14" s="33" t="s">
        <v>15</v>
      </c>
      <c r="D14" s="122">
        <f>+D15+D19+D22+D30+D33</f>
        <v>34140398291</v>
      </c>
      <c r="E14" s="122">
        <f>+E15+E19+E22+E30+E33</f>
        <v>31823315969</v>
      </c>
      <c r="F14" s="122">
        <f>+F15+F19+F22+F30+F33</f>
        <v>2186773420</v>
      </c>
      <c r="G14" s="122">
        <f>+G15+G19+G22+G30+G33</f>
        <v>2186773420</v>
      </c>
      <c r="H14" s="122">
        <f>+H15+H19+H22+H30+H33</f>
        <v>2186773420</v>
      </c>
    </row>
    <row r="15" spans="1:8" ht="15.6" x14ac:dyDescent="0.3">
      <c r="A15" s="27">
        <v>1011</v>
      </c>
      <c r="B15" s="28"/>
      <c r="C15" s="33" t="s">
        <v>104</v>
      </c>
      <c r="D15" s="122">
        <f>SUM(D16:D18)</f>
        <v>22594663000</v>
      </c>
      <c r="E15" s="122">
        <f>SUM(E16:E18)</f>
        <v>22594663000</v>
      </c>
      <c r="F15" s="122">
        <f>SUM(F16:F18)</f>
        <v>1761153695</v>
      </c>
      <c r="G15" s="122">
        <f>SUM(G16:G18)</f>
        <v>1761153695</v>
      </c>
      <c r="H15" s="123">
        <f>SUM(H16:H18)</f>
        <v>1761153695</v>
      </c>
    </row>
    <row r="16" spans="1:8" ht="15.6" x14ac:dyDescent="0.3">
      <c r="A16" s="27">
        <v>10111</v>
      </c>
      <c r="B16" s="28">
        <v>20</v>
      </c>
      <c r="C16" s="33" t="s">
        <v>17</v>
      </c>
      <c r="D16" s="122">
        <v>21143479321</v>
      </c>
      <c r="E16" s="122">
        <v>21143479321</v>
      </c>
      <c r="F16" s="122">
        <v>1715577220</v>
      </c>
      <c r="G16" s="122">
        <v>1715577220</v>
      </c>
      <c r="H16" s="123">
        <v>1715577220</v>
      </c>
    </row>
    <row r="17" spans="1:8" ht="15.6" x14ac:dyDescent="0.3">
      <c r="A17" s="27">
        <v>10112</v>
      </c>
      <c r="B17" s="28">
        <v>20</v>
      </c>
      <c r="C17" s="33" t="s">
        <v>18</v>
      </c>
      <c r="D17" s="122">
        <v>1268319272</v>
      </c>
      <c r="E17" s="122">
        <v>1268319272</v>
      </c>
      <c r="F17" s="122">
        <v>22088030</v>
      </c>
      <c r="G17" s="122">
        <v>22088030</v>
      </c>
      <c r="H17" s="123">
        <v>22088030</v>
      </c>
    </row>
    <row r="18" spans="1:8" ht="20.25" customHeight="1" x14ac:dyDescent="0.3">
      <c r="A18" s="27">
        <v>10114</v>
      </c>
      <c r="B18" s="28">
        <v>20</v>
      </c>
      <c r="C18" s="33" t="s">
        <v>19</v>
      </c>
      <c r="D18" s="124">
        <v>182864407</v>
      </c>
      <c r="E18" s="124">
        <v>182864407</v>
      </c>
      <c r="F18" s="124">
        <v>23488445</v>
      </c>
      <c r="G18" s="122">
        <v>23488445</v>
      </c>
      <c r="H18" s="123">
        <v>23488445</v>
      </c>
    </row>
    <row r="19" spans="1:8" ht="15.6" x14ac:dyDescent="0.3">
      <c r="A19" s="27">
        <v>1014</v>
      </c>
      <c r="B19" s="28"/>
      <c r="C19" s="33" t="s">
        <v>20</v>
      </c>
      <c r="D19" s="124">
        <f>SUM(D20:D21)</f>
        <v>4304408326</v>
      </c>
      <c r="E19" s="124">
        <f>SUM(E20:E21)</f>
        <v>4304408326</v>
      </c>
      <c r="F19" s="124">
        <f>SUM(F20:F21)</f>
        <v>275779964</v>
      </c>
      <c r="G19" s="122">
        <f>SUM(G20:G21)</f>
        <v>275779964</v>
      </c>
      <c r="H19" s="123">
        <f>SUM(H20:H21)</f>
        <v>275779964</v>
      </c>
    </row>
    <row r="20" spans="1:8" ht="15.6" x14ac:dyDescent="0.3">
      <c r="A20" s="27">
        <v>10141</v>
      </c>
      <c r="B20" s="28">
        <v>20</v>
      </c>
      <c r="C20" s="33" t="s">
        <v>21</v>
      </c>
      <c r="D20" s="124">
        <v>1075186180</v>
      </c>
      <c r="E20" s="124">
        <v>1075186180</v>
      </c>
      <c r="F20" s="124">
        <v>63967404</v>
      </c>
      <c r="G20" s="122">
        <v>63967404</v>
      </c>
      <c r="H20" s="123">
        <v>63967404</v>
      </c>
    </row>
    <row r="21" spans="1:8" ht="15.6" x14ac:dyDescent="0.3">
      <c r="A21" s="27">
        <v>10142</v>
      </c>
      <c r="B21" s="28">
        <v>20</v>
      </c>
      <c r="C21" s="33" t="s">
        <v>22</v>
      </c>
      <c r="D21" s="124">
        <v>3229222146</v>
      </c>
      <c r="E21" s="124">
        <v>3229222146</v>
      </c>
      <c r="F21" s="124">
        <v>211812560</v>
      </c>
      <c r="G21" s="122">
        <v>211812560</v>
      </c>
      <c r="H21" s="123">
        <v>211812560</v>
      </c>
    </row>
    <row r="22" spans="1:8" ht="15.75" customHeight="1" x14ac:dyDescent="0.3">
      <c r="A22" s="27">
        <v>1015</v>
      </c>
      <c r="B22" s="28"/>
      <c r="C22" s="33" t="s">
        <v>23</v>
      </c>
      <c r="D22" s="124">
        <f>SUM(D23:D29)</f>
        <v>4721278363</v>
      </c>
      <c r="E22" s="124">
        <f>SUM(E23:E29)</f>
        <v>4721278363</v>
      </c>
      <c r="F22" s="124">
        <f>SUM(F23:F29)</f>
        <v>101733918</v>
      </c>
      <c r="G22" s="122">
        <f>SUM(G23:G29)</f>
        <v>101733918</v>
      </c>
      <c r="H22" s="123">
        <f>SUM(H23:H29)</f>
        <v>101733918</v>
      </c>
    </row>
    <row r="23" spans="1:8" ht="15.6" x14ac:dyDescent="0.3">
      <c r="A23" s="27">
        <v>10152</v>
      </c>
      <c r="B23" s="28">
        <v>20</v>
      </c>
      <c r="C23" s="33" t="s">
        <v>24</v>
      </c>
      <c r="D23" s="124">
        <v>790730085</v>
      </c>
      <c r="E23" s="124">
        <v>790730085</v>
      </c>
      <c r="F23" s="124">
        <v>43211805</v>
      </c>
      <c r="G23" s="122">
        <v>43211805</v>
      </c>
      <c r="H23" s="123">
        <v>43211805</v>
      </c>
    </row>
    <row r="24" spans="1:8" ht="15.6" x14ac:dyDescent="0.3">
      <c r="A24" s="27">
        <v>10155</v>
      </c>
      <c r="B24" s="28">
        <v>20</v>
      </c>
      <c r="C24" s="33" t="s">
        <v>25</v>
      </c>
      <c r="D24" s="124">
        <v>193757002</v>
      </c>
      <c r="E24" s="124">
        <v>193757002</v>
      </c>
      <c r="F24" s="124">
        <v>4908642</v>
      </c>
      <c r="G24" s="122">
        <v>4908642</v>
      </c>
      <c r="H24" s="123">
        <v>4908642</v>
      </c>
    </row>
    <row r="25" spans="1:8" ht="15.6" x14ac:dyDescent="0.3">
      <c r="A25" s="27">
        <v>101512</v>
      </c>
      <c r="B25" s="28">
        <v>20</v>
      </c>
      <c r="C25" s="33" t="s">
        <v>105</v>
      </c>
      <c r="D25" s="124">
        <v>2980139</v>
      </c>
      <c r="E25" s="124">
        <v>2980139</v>
      </c>
      <c r="F25" s="124">
        <v>171765</v>
      </c>
      <c r="G25" s="122">
        <v>171765</v>
      </c>
      <c r="H25" s="123">
        <v>171765</v>
      </c>
    </row>
    <row r="26" spans="1:8" ht="15.6" x14ac:dyDescent="0.3">
      <c r="A26" s="27">
        <v>101514</v>
      </c>
      <c r="B26" s="28">
        <v>20</v>
      </c>
      <c r="C26" s="33" t="s">
        <v>106</v>
      </c>
      <c r="D26" s="122">
        <v>1260827200</v>
      </c>
      <c r="E26" s="122">
        <v>1260827200</v>
      </c>
      <c r="F26" s="124">
        <v>10713335</v>
      </c>
      <c r="G26" s="124">
        <v>10713335</v>
      </c>
      <c r="H26" s="125">
        <v>10713335</v>
      </c>
    </row>
    <row r="27" spans="1:8" ht="15.6" x14ac:dyDescent="0.3">
      <c r="A27" s="27">
        <v>101515</v>
      </c>
      <c r="B27" s="28">
        <v>20</v>
      </c>
      <c r="C27" s="33" t="s">
        <v>26</v>
      </c>
      <c r="D27" s="122">
        <v>1618820500</v>
      </c>
      <c r="E27" s="122">
        <v>1618820500</v>
      </c>
      <c r="F27" s="122">
        <v>39368010</v>
      </c>
      <c r="G27" s="122">
        <v>39368010</v>
      </c>
      <c r="H27" s="123">
        <v>39368010</v>
      </c>
    </row>
    <row r="28" spans="1:8" ht="15.6" x14ac:dyDescent="0.3">
      <c r="A28" s="27">
        <v>101516</v>
      </c>
      <c r="B28" s="28">
        <v>20</v>
      </c>
      <c r="C28" s="33" t="s">
        <v>27</v>
      </c>
      <c r="D28" s="122">
        <v>778296108</v>
      </c>
      <c r="E28" s="122">
        <v>778296108</v>
      </c>
      <c r="F28" s="122">
        <v>3360361</v>
      </c>
      <c r="G28" s="122">
        <v>3360361</v>
      </c>
      <c r="H28" s="123">
        <v>3360361</v>
      </c>
    </row>
    <row r="29" spans="1:8" ht="15.6" x14ac:dyDescent="0.3">
      <c r="A29" s="27">
        <v>101592</v>
      </c>
      <c r="B29" s="28">
        <v>20</v>
      </c>
      <c r="C29" s="33" t="s">
        <v>107</v>
      </c>
      <c r="D29" s="122">
        <v>75867329</v>
      </c>
      <c r="E29" s="122">
        <v>75867329</v>
      </c>
      <c r="F29" s="122">
        <v>0</v>
      </c>
      <c r="G29" s="122">
        <v>0</v>
      </c>
      <c r="H29" s="123">
        <v>0</v>
      </c>
    </row>
    <row r="30" spans="1:8" ht="31.2" x14ac:dyDescent="0.3">
      <c r="A30" s="27">
        <v>1019</v>
      </c>
      <c r="B30" s="28"/>
      <c r="C30" s="33" t="s">
        <v>28</v>
      </c>
      <c r="D30" s="122">
        <f>+D31+D32</f>
        <v>202966280</v>
      </c>
      <c r="E30" s="122">
        <f>+E31+E32</f>
        <v>202966280</v>
      </c>
      <c r="F30" s="122">
        <f>+F31+F32</f>
        <v>48105843</v>
      </c>
      <c r="G30" s="122">
        <f>+G31+G32</f>
        <v>48105843</v>
      </c>
      <c r="H30" s="123">
        <f>+H31+H32</f>
        <v>48105843</v>
      </c>
    </row>
    <row r="31" spans="1:8" ht="15.6" x14ac:dyDescent="0.3">
      <c r="A31" s="27">
        <v>10191</v>
      </c>
      <c r="B31" s="28">
        <v>20</v>
      </c>
      <c r="C31" s="33" t="s">
        <v>29</v>
      </c>
      <c r="D31" s="122">
        <v>105766280</v>
      </c>
      <c r="E31" s="122">
        <v>105766280</v>
      </c>
      <c r="F31" s="122">
        <v>5830832</v>
      </c>
      <c r="G31" s="122">
        <v>5830832</v>
      </c>
      <c r="H31" s="123">
        <v>5830832</v>
      </c>
    </row>
    <row r="32" spans="1:8" ht="15.6" x14ac:dyDescent="0.3">
      <c r="A32" s="27">
        <v>10193</v>
      </c>
      <c r="B32" s="28">
        <v>20</v>
      </c>
      <c r="C32" s="33" t="s">
        <v>30</v>
      </c>
      <c r="D32" s="122">
        <v>97200000</v>
      </c>
      <c r="E32" s="122">
        <v>97200000</v>
      </c>
      <c r="F32" s="122">
        <v>42275011</v>
      </c>
      <c r="G32" s="122">
        <v>42275011</v>
      </c>
      <c r="H32" s="123">
        <v>42275011</v>
      </c>
    </row>
    <row r="33" spans="1:8" ht="30.75" customHeight="1" x14ac:dyDescent="0.3">
      <c r="A33" s="27">
        <v>10110</v>
      </c>
      <c r="B33" s="28">
        <v>20</v>
      </c>
      <c r="C33" s="33" t="s">
        <v>108</v>
      </c>
      <c r="D33" s="126">
        <v>2317082322</v>
      </c>
      <c r="E33" s="122">
        <v>0</v>
      </c>
      <c r="F33" s="122">
        <v>0</v>
      </c>
      <c r="G33" s="122">
        <v>0</v>
      </c>
      <c r="H33" s="123">
        <v>0</v>
      </c>
    </row>
    <row r="34" spans="1:8" ht="15.6" x14ac:dyDescent="0.3">
      <c r="A34" s="27">
        <v>102</v>
      </c>
      <c r="B34" s="28"/>
      <c r="C34" s="33" t="s">
        <v>31</v>
      </c>
      <c r="D34" s="124">
        <f>SUM(D35:D36)</f>
        <v>9178801200</v>
      </c>
      <c r="E34" s="124">
        <f>SUM(E35:E36)</f>
        <v>4512738501</v>
      </c>
      <c r="F34" s="124">
        <f>SUM(F35:F36)</f>
        <v>4340112715</v>
      </c>
      <c r="G34" s="124">
        <f>SUM(G35:G36)</f>
        <v>128470504</v>
      </c>
      <c r="H34" s="125">
        <f>SUM(H35:H36)</f>
        <v>127789411</v>
      </c>
    </row>
    <row r="35" spans="1:8" ht="15.6" x14ac:dyDescent="0.3">
      <c r="A35" s="27">
        <v>10212</v>
      </c>
      <c r="B35" s="28">
        <v>20</v>
      </c>
      <c r="C35" s="33" t="s">
        <v>32</v>
      </c>
      <c r="D35" s="122">
        <v>305000000</v>
      </c>
      <c r="E35" s="122">
        <v>296530764</v>
      </c>
      <c r="F35" s="122">
        <v>124203082</v>
      </c>
      <c r="G35" s="122">
        <v>4203082</v>
      </c>
      <c r="H35" s="123">
        <v>4203082</v>
      </c>
    </row>
    <row r="36" spans="1:8" ht="15.6" x14ac:dyDescent="0.3">
      <c r="A36" s="27">
        <v>10214</v>
      </c>
      <c r="B36" s="28">
        <v>20</v>
      </c>
      <c r="C36" s="33" t="s">
        <v>33</v>
      </c>
      <c r="D36" s="122">
        <v>8873801200</v>
      </c>
      <c r="E36" s="122">
        <v>4216207737</v>
      </c>
      <c r="F36" s="122">
        <v>4215909633</v>
      </c>
      <c r="G36" s="122">
        <v>124267422</v>
      </c>
      <c r="H36" s="123">
        <v>123586329</v>
      </c>
    </row>
    <row r="37" spans="1:8" ht="31.5" customHeight="1" x14ac:dyDescent="0.3">
      <c r="A37" s="27">
        <v>105</v>
      </c>
      <c r="B37" s="28"/>
      <c r="C37" s="33" t="s">
        <v>109</v>
      </c>
      <c r="D37" s="122">
        <f>+D38+D42+D46+D47</f>
        <v>9940246700</v>
      </c>
      <c r="E37" s="122">
        <f>+E38+E42+E46+E47</f>
        <v>9940246700</v>
      </c>
      <c r="F37" s="122">
        <f>+F38+F42+F46+F47</f>
        <v>1049409489</v>
      </c>
      <c r="G37" s="122">
        <f>+G38+G42+G46+G47</f>
        <v>1049409489</v>
      </c>
      <c r="H37" s="123">
        <f>+H38+H42+H46+H47</f>
        <v>460537989</v>
      </c>
    </row>
    <row r="38" spans="1:8" ht="15.6" x14ac:dyDescent="0.3">
      <c r="A38" s="27">
        <v>1051</v>
      </c>
      <c r="B38" s="28"/>
      <c r="C38" s="33" t="s">
        <v>35</v>
      </c>
      <c r="D38" s="122">
        <f>SUM(D39:D41)</f>
        <v>5264556926</v>
      </c>
      <c r="E38" s="122">
        <f>SUM(E39:E41)</f>
        <v>5264556926</v>
      </c>
      <c r="F38" s="122">
        <f>SUM(F39:F41)</f>
        <v>375406000</v>
      </c>
      <c r="G38" s="122">
        <f>SUM(G39:G41)</f>
        <v>375406000</v>
      </c>
      <c r="H38" s="123">
        <f>SUM(H39:H41)</f>
        <v>0</v>
      </c>
    </row>
    <row r="39" spans="1:8" ht="15.6" x14ac:dyDescent="0.3">
      <c r="A39" s="27">
        <v>10511</v>
      </c>
      <c r="B39" s="28">
        <v>20</v>
      </c>
      <c r="C39" s="33" t="s">
        <v>36</v>
      </c>
      <c r="D39" s="122">
        <v>1297907238</v>
      </c>
      <c r="E39" s="122">
        <v>1297907238</v>
      </c>
      <c r="F39" s="122">
        <v>74633700</v>
      </c>
      <c r="G39" s="122">
        <v>74633700</v>
      </c>
      <c r="H39" s="123">
        <v>0</v>
      </c>
    </row>
    <row r="40" spans="1:8" ht="31.2" x14ac:dyDescent="0.3">
      <c r="A40" s="27">
        <v>10513</v>
      </c>
      <c r="B40" s="28">
        <v>20</v>
      </c>
      <c r="C40" s="33" t="s">
        <v>110</v>
      </c>
      <c r="D40" s="122">
        <v>1985792898</v>
      </c>
      <c r="E40" s="122">
        <v>1985792898</v>
      </c>
      <c r="F40" s="122">
        <v>130221200</v>
      </c>
      <c r="G40" s="122">
        <v>130221200</v>
      </c>
      <c r="H40" s="123">
        <v>0</v>
      </c>
    </row>
    <row r="41" spans="1:8" ht="15.6" x14ac:dyDescent="0.3">
      <c r="A41" s="27">
        <v>10514</v>
      </c>
      <c r="B41" s="28">
        <v>20</v>
      </c>
      <c r="C41" s="33" t="s">
        <v>38</v>
      </c>
      <c r="D41" s="122">
        <v>1980856790</v>
      </c>
      <c r="E41" s="122">
        <v>1980856790</v>
      </c>
      <c r="F41" s="122">
        <v>170551100</v>
      </c>
      <c r="G41" s="122">
        <v>170551100</v>
      </c>
      <c r="H41" s="123">
        <v>0</v>
      </c>
    </row>
    <row r="42" spans="1:8" ht="15.6" x14ac:dyDescent="0.3">
      <c r="A42" s="27">
        <v>1052</v>
      </c>
      <c r="B42" s="28"/>
      <c r="C42" s="33" t="s">
        <v>111</v>
      </c>
      <c r="D42" s="122">
        <f>+D43+D44+D45</f>
        <v>3375854160</v>
      </c>
      <c r="E42" s="122">
        <f>+E43+E44+E45</f>
        <v>3375854160</v>
      </c>
      <c r="F42" s="122">
        <f>+F43+F44+F45</f>
        <v>580699889</v>
      </c>
      <c r="G42" s="122">
        <f>+G43+G44+G45</f>
        <v>580699889</v>
      </c>
      <c r="H42" s="123">
        <f>+H43+H44+H45</f>
        <v>460537989</v>
      </c>
    </row>
    <row r="43" spans="1:8" ht="15.6" x14ac:dyDescent="0.3">
      <c r="A43" s="27">
        <v>10522</v>
      </c>
      <c r="B43" s="28">
        <v>20</v>
      </c>
      <c r="C43" s="33" t="s">
        <v>40</v>
      </c>
      <c r="D43" s="122">
        <v>2045759880</v>
      </c>
      <c r="E43" s="122">
        <v>2045759880</v>
      </c>
      <c r="F43" s="122">
        <v>460537989</v>
      </c>
      <c r="G43" s="122">
        <v>460537989</v>
      </c>
      <c r="H43" s="123">
        <v>460537989</v>
      </c>
    </row>
    <row r="44" spans="1:8" ht="31.2" x14ac:dyDescent="0.3">
      <c r="A44" s="27">
        <v>10523</v>
      </c>
      <c r="B44" s="28">
        <v>20</v>
      </c>
      <c r="C44" s="33" t="s">
        <v>41</v>
      </c>
      <c r="D44" s="122">
        <v>1204707636</v>
      </c>
      <c r="E44" s="122">
        <v>1204707636</v>
      </c>
      <c r="F44" s="122">
        <v>110717400</v>
      </c>
      <c r="G44" s="122">
        <v>110717400</v>
      </c>
      <c r="H44" s="123">
        <v>0</v>
      </c>
    </row>
    <row r="45" spans="1:8" ht="46.8" x14ac:dyDescent="0.3">
      <c r="A45" s="27">
        <v>10527</v>
      </c>
      <c r="B45" s="28">
        <v>20</v>
      </c>
      <c r="C45" s="33" t="s">
        <v>112</v>
      </c>
      <c r="D45" s="122">
        <v>125386644</v>
      </c>
      <c r="E45" s="122">
        <v>125386644</v>
      </c>
      <c r="F45" s="122">
        <v>9444500</v>
      </c>
      <c r="G45" s="122">
        <v>9444500</v>
      </c>
      <c r="H45" s="123">
        <v>0</v>
      </c>
    </row>
    <row r="46" spans="1:8" ht="15.6" x14ac:dyDescent="0.3">
      <c r="A46" s="27">
        <v>1056</v>
      </c>
      <c r="B46" s="28">
        <v>20</v>
      </c>
      <c r="C46" s="33" t="s">
        <v>43</v>
      </c>
      <c r="D46" s="122">
        <v>775448970</v>
      </c>
      <c r="E46" s="122">
        <v>775448970</v>
      </c>
      <c r="F46" s="122">
        <v>55979900</v>
      </c>
      <c r="G46" s="122">
        <v>55979900</v>
      </c>
      <c r="H46" s="123">
        <v>0</v>
      </c>
    </row>
    <row r="47" spans="1:8" ht="16.2" thickBot="1" x14ac:dyDescent="0.35">
      <c r="A47" s="35">
        <v>1057</v>
      </c>
      <c r="B47" s="36">
        <v>20</v>
      </c>
      <c r="C47" s="88" t="s">
        <v>44</v>
      </c>
      <c r="D47" s="127">
        <v>524386644</v>
      </c>
      <c r="E47" s="127">
        <v>524386644</v>
      </c>
      <c r="F47" s="127">
        <v>37323700</v>
      </c>
      <c r="G47" s="127">
        <v>37323700</v>
      </c>
      <c r="H47" s="128">
        <v>0</v>
      </c>
    </row>
    <row r="48" spans="1:8" ht="6" customHeight="1" thickBot="1" x14ac:dyDescent="0.35">
      <c r="A48" s="41"/>
      <c r="B48" s="42"/>
      <c r="C48" s="89"/>
      <c r="D48" s="129"/>
      <c r="E48" s="129"/>
      <c r="F48" s="45"/>
      <c r="G48" s="129"/>
      <c r="H48" s="130"/>
    </row>
    <row r="49" spans="1:8" x14ac:dyDescent="0.3">
      <c r="A49" s="222" t="s">
        <v>1</v>
      </c>
      <c r="B49" s="223"/>
      <c r="C49" s="223"/>
      <c r="D49" s="223"/>
      <c r="E49" s="223"/>
      <c r="F49" s="223"/>
      <c r="G49" s="223"/>
      <c r="H49" s="224"/>
    </row>
    <row r="50" spans="1:8" x14ac:dyDescent="0.3">
      <c r="A50" s="219" t="s">
        <v>95</v>
      </c>
      <c r="B50" s="220"/>
      <c r="C50" s="220"/>
      <c r="D50" s="220"/>
      <c r="E50" s="220"/>
      <c r="F50" s="220"/>
      <c r="G50" s="220"/>
      <c r="H50" s="221"/>
    </row>
    <row r="51" spans="1:8" hidden="1" x14ac:dyDescent="0.3">
      <c r="A51" s="2"/>
      <c r="H51" s="5"/>
    </row>
    <row r="52" spans="1:8" x14ac:dyDescent="0.3">
      <c r="A52" s="6" t="s">
        <v>0</v>
      </c>
      <c r="D52" s="131"/>
      <c r="H52" s="5"/>
    </row>
    <row r="53" spans="1:8" ht="1.5" customHeight="1" x14ac:dyDescent="0.3">
      <c r="A53" s="2"/>
      <c r="H53" s="7"/>
    </row>
    <row r="54" spans="1:8" ht="21" customHeight="1" thickBot="1" x14ac:dyDescent="0.35">
      <c r="A54" s="2" t="s">
        <v>96</v>
      </c>
      <c r="C54" s="66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2018</v>
      </c>
      <c r="H54" s="5"/>
    </row>
    <row r="55" spans="1:8" ht="28.5" hidden="1" customHeight="1" thickBot="1" x14ac:dyDescent="0.35">
      <c r="A55" s="2"/>
      <c r="H55" s="5"/>
    </row>
    <row r="56" spans="1:8" ht="15" thickBot="1" x14ac:dyDescent="0.35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5">
      <c r="A57" s="137" t="s">
        <v>98</v>
      </c>
      <c r="B57" s="10"/>
      <c r="C57" s="11" t="s">
        <v>99</v>
      </c>
      <c r="D57" s="12" t="s">
        <v>100</v>
      </c>
      <c r="E57" s="12" t="s">
        <v>101</v>
      </c>
      <c r="F57" s="12" t="s">
        <v>102</v>
      </c>
      <c r="G57" s="12" t="s">
        <v>103</v>
      </c>
      <c r="H57" s="117" t="s">
        <v>195</v>
      </c>
    </row>
    <row r="58" spans="1:8" ht="31.5" customHeight="1" x14ac:dyDescent="0.3">
      <c r="A58" s="56">
        <v>2</v>
      </c>
      <c r="B58" s="57"/>
      <c r="C58" s="90" t="s">
        <v>45</v>
      </c>
      <c r="D58" s="138">
        <f>+D59</f>
        <v>8584174910</v>
      </c>
      <c r="E58" s="138">
        <f>+E59</f>
        <v>5544382847.6599998</v>
      </c>
      <c r="F58" s="138">
        <f>+F59</f>
        <v>4573898765.6599998</v>
      </c>
      <c r="G58" s="138">
        <f>+G59</f>
        <v>1449484497</v>
      </c>
      <c r="H58" s="139">
        <f>+H59</f>
        <v>1449484497</v>
      </c>
    </row>
    <row r="59" spans="1:8" ht="15.6" x14ac:dyDescent="0.3">
      <c r="A59" s="27">
        <v>20</v>
      </c>
      <c r="B59" s="28"/>
      <c r="C59" s="33" t="s">
        <v>45</v>
      </c>
      <c r="D59" s="122">
        <f>+D63+D60</f>
        <v>8584174910</v>
      </c>
      <c r="E59" s="122">
        <f>+E63+E60</f>
        <v>5544382847.6599998</v>
      </c>
      <c r="F59" s="122">
        <f>+F63+F60</f>
        <v>4573898765.6599998</v>
      </c>
      <c r="G59" s="122">
        <f>+G63+G60</f>
        <v>1449484497</v>
      </c>
      <c r="H59" s="123">
        <f>+H63+H60</f>
        <v>1449484497</v>
      </c>
    </row>
    <row r="60" spans="1:8" ht="20.25" customHeight="1" x14ac:dyDescent="0.3">
      <c r="A60" s="27">
        <v>203</v>
      </c>
      <c r="B60" s="28"/>
      <c r="C60" s="33" t="s">
        <v>113</v>
      </c>
      <c r="D60" s="122">
        <f t="shared" ref="D60:H61" si="0">+D61</f>
        <v>50000000</v>
      </c>
      <c r="E60" s="122">
        <f t="shared" si="0"/>
        <v>0</v>
      </c>
      <c r="F60" s="122">
        <f t="shared" si="0"/>
        <v>0</v>
      </c>
      <c r="G60" s="122">
        <f t="shared" si="0"/>
        <v>0</v>
      </c>
      <c r="H60" s="123">
        <f t="shared" si="0"/>
        <v>0</v>
      </c>
    </row>
    <row r="61" spans="1:8" ht="15.6" x14ac:dyDescent="0.3">
      <c r="A61" s="27">
        <v>20350</v>
      </c>
      <c r="B61" s="28"/>
      <c r="C61" s="33" t="s">
        <v>114</v>
      </c>
      <c r="D61" s="124">
        <f t="shared" si="0"/>
        <v>50000000</v>
      </c>
      <c r="E61" s="124">
        <f t="shared" si="0"/>
        <v>0</v>
      </c>
      <c r="F61" s="124">
        <f t="shared" si="0"/>
        <v>0</v>
      </c>
      <c r="G61" s="124">
        <f t="shared" si="0"/>
        <v>0</v>
      </c>
      <c r="H61" s="124">
        <f t="shared" si="0"/>
        <v>0</v>
      </c>
    </row>
    <row r="62" spans="1:8" ht="21" customHeight="1" x14ac:dyDescent="0.3">
      <c r="A62" s="27">
        <v>2035090</v>
      </c>
      <c r="B62" s="28">
        <v>20</v>
      </c>
      <c r="C62" s="33" t="s">
        <v>115</v>
      </c>
      <c r="D62" s="124">
        <v>50000000</v>
      </c>
      <c r="E62" s="124">
        <v>0</v>
      </c>
      <c r="F62" s="124">
        <v>0</v>
      </c>
      <c r="G62" s="124">
        <v>0</v>
      </c>
      <c r="H62" s="123">
        <v>0</v>
      </c>
    </row>
    <row r="63" spans="1:8" ht="21.75" customHeight="1" x14ac:dyDescent="0.3">
      <c r="A63" s="27">
        <v>204</v>
      </c>
      <c r="B63" s="28"/>
      <c r="C63" s="33" t="s">
        <v>46</v>
      </c>
      <c r="D63" s="124">
        <f>+D66+D64+D71+D87+D90+D92+D97+D101+D106+D107+D109+D103</f>
        <v>8534174910</v>
      </c>
      <c r="E63" s="124">
        <f>+E66+E64+E71+E87+E90+E92+E97+E101+E106+E107+E109+E103</f>
        <v>5544382847.6599998</v>
      </c>
      <c r="F63" s="124">
        <f>+F66+F64+F71+F87+F90+F92+F97+F101+F106+F107+F109+F103</f>
        <v>4573898765.6599998</v>
      </c>
      <c r="G63" s="124">
        <f>+G66+G64+G71+G87+G90+G92+G97+G101+G106+G107+G109+G103</f>
        <v>1449484497</v>
      </c>
      <c r="H63" s="123">
        <f>+H66+H64+H71+H87+H90+H92+H97+H101+H106+H107+H109+H103</f>
        <v>1449484497</v>
      </c>
    </row>
    <row r="64" spans="1:8" ht="22.5" customHeight="1" x14ac:dyDescent="0.3">
      <c r="A64" s="27">
        <v>2041</v>
      </c>
      <c r="B64" s="28"/>
      <c r="C64" s="33" t="s">
        <v>116</v>
      </c>
      <c r="D64" s="122">
        <f>SUM(D65:D65)</f>
        <v>0</v>
      </c>
      <c r="E64" s="122">
        <f>SUM(E65:E65)</f>
        <v>0</v>
      </c>
      <c r="F64" s="122">
        <f>SUM(F65:F65)</f>
        <v>0</v>
      </c>
      <c r="G64" s="122">
        <f>SUM(G65:G65)</f>
        <v>0</v>
      </c>
      <c r="H64" s="123">
        <f>SUM(H65:H65)</f>
        <v>0</v>
      </c>
    </row>
    <row r="65" spans="1:8" ht="24.75" customHeight="1" x14ac:dyDescent="0.3">
      <c r="A65" s="27">
        <v>20418</v>
      </c>
      <c r="B65" s="28">
        <v>20</v>
      </c>
      <c r="C65" s="33" t="s">
        <v>117</v>
      </c>
      <c r="D65" s="122">
        <v>0</v>
      </c>
      <c r="E65" s="122">
        <v>0</v>
      </c>
      <c r="F65" s="122">
        <v>0</v>
      </c>
      <c r="G65" s="122">
        <v>0</v>
      </c>
      <c r="H65" s="123">
        <v>0</v>
      </c>
    </row>
    <row r="66" spans="1:8" ht="31.5" customHeight="1" x14ac:dyDescent="0.3">
      <c r="A66" s="27">
        <v>2044</v>
      </c>
      <c r="B66" s="28"/>
      <c r="C66" s="33" t="s">
        <v>47</v>
      </c>
      <c r="D66" s="122">
        <f>SUM(D67:D70)</f>
        <v>109500228</v>
      </c>
      <c r="E66" s="122">
        <f>SUM(E67:E70)</f>
        <v>62200000</v>
      </c>
      <c r="F66" s="122">
        <f>SUM(F67:F70)</f>
        <v>62200000</v>
      </c>
      <c r="G66" s="122">
        <f>SUM(G67:G70)</f>
        <v>2200000</v>
      </c>
      <c r="H66" s="123">
        <f>SUM(H67:H70)</f>
        <v>2200000</v>
      </c>
    </row>
    <row r="67" spans="1:8" ht="31.5" customHeight="1" x14ac:dyDescent="0.3">
      <c r="A67" s="27">
        <v>20441</v>
      </c>
      <c r="B67" s="28">
        <v>20</v>
      </c>
      <c r="C67" s="33" t="s">
        <v>48</v>
      </c>
      <c r="D67" s="122">
        <v>67000277</v>
      </c>
      <c r="E67" s="122">
        <v>60600000</v>
      </c>
      <c r="F67" s="122">
        <v>60600000</v>
      </c>
      <c r="G67" s="122">
        <v>600000</v>
      </c>
      <c r="H67" s="123">
        <v>600000</v>
      </c>
    </row>
    <row r="68" spans="1:8" ht="31.5" customHeight="1" x14ac:dyDescent="0.3">
      <c r="A68" s="27">
        <v>204415</v>
      </c>
      <c r="B68" s="28">
        <v>20</v>
      </c>
      <c r="C68" s="33" t="s">
        <v>119</v>
      </c>
      <c r="D68" s="122">
        <v>33999951</v>
      </c>
      <c r="E68" s="122">
        <v>600000</v>
      </c>
      <c r="F68" s="122">
        <v>600000</v>
      </c>
      <c r="G68" s="122">
        <v>600000</v>
      </c>
      <c r="H68" s="123">
        <v>600000</v>
      </c>
    </row>
    <row r="69" spans="1:8" ht="31.5" customHeight="1" x14ac:dyDescent="0.3">
      <c r="A69" s="27">
        <v>204418</v>
      </c>
      <c r="B69" s="28">
        <v>20</v>
      </c>
      <c r="C69" s="33" t="s">
        <v>120</v>
      </c>
      <c r="D69" s="122">
        <v>6000000</v>
      </c>
      <c r="E69" s="122">
        <v>700000</v>
      </c>
      <c r="F69" s="122">
        <v>700000</v>
      </c>
      <c r="G69" s="122">
        <v>700000</v>
      </c>
      <c r="H69" s="123">
        <v>700000</v>
      </c>
    </row>
    <row r="70" spans="1:8" ht="31.5" customHeight="1" x14ac:dyDescent="0.3">
      <c r="A70" s="27">
        <v>204423</v>
      </c>
      <c r="B70" s="28">
        <v>20</v>
      </c>
      <c r="C70" s="33" t="s">
        <v>121</v>
      </c>
      <c r="D70" s="122">
        <v>2500000</v>
      </c>
      <c r="E70" s="122">
        <v>300000</v>
      </c>
      <c r="F70" s="122">
        <v>300000</v>
      </c>
      <c r="G70" s="122">
        <v>300000</v>
      </c>
      <c r="H70" s="123">
        <v>300000</v>
      </c>
    </row>
    <row r="71" spans="1:8" ht="31.5" customHeight="1" x14ac:dyDescent="0.3">
      <c r="A71" s="27">
        <v>2045</v>
      </c>
      <c r="B71" s="28"/>
      <c r="C71" s="33" t="s">
        <v>49</v>
      </c>
      <c r="D71" s="122">
        <f>SUM(D72:D77)</f>
        <v>698200003</v>
      </c>
      <c r="E71" s="122">
        <f>SUM(E72:E77)</f>
        <v>375711588.69999999</v>
      </c>
      <c r="F71" s="122">
        <f>SUM(F72:F77)</f>
        <v>247511588.69999999</v>
      </c>
      <c r="G71" s="122">
        <f>SUM(G72:G77)</f>
        <v>0</v>
      </c>
      <c r="H71" s="123">
        <f>SUM(H72:H77)</f>
        <v>0</v>
      </c>
    </row>
    <row r="72" spans="1:8" ht="27.75" customHeight="1" x14ac:dyDescent="0.3">
      <c r="A72" s="27">
        <v>20451</v>
      </c>
      <c r="B72" s="28">
        <v>20</v>
      </c>
      <c r="C72" s="33" t="s">
        <v>50</v>
      </c>
      <c r="D72" s="122">
        <v>25000001</v>
      </c>
      <c r="E72" s="122">
        <v>25000000</v>
      </c>
      <c r="F72" s="122">
        <v>0</v>
      </c>
      <c r="G72" s="122">
        <v>0</v>
      </c>
      <c r="H72" s="123">
        <v>0</v>
      </c>
    </row>
    <row r="73" spans="1:8" ht="29.25" customHeight="1" x14ac:dyDescent="0.3">
      <c r="A73" s="27">
        <v>20452</v>
      </c>
      <c r="B73" s="28">
        <v>20</v>
      </c>
      <c r="C73" s="33" t="s">
        <v>122</v>
      </c>
      <c r="D73" s="122">
        <v>25000002</v>
      </c>
      <c r="E73" s="122">
        <v>25000000</v>
      </c>
      <c r="F73" s="122">
        <v>0</v>
      </c>
      <c r="G73" s="122">
        <v>0</v>
      </c>
      <c r="H73" s="123">
        <v>0</v>
      </c>
    </row>
    <row r="74" spans="1:8" ht="30.6" customHeight="1" x14ac:dyDescent="0.3">
      <c r="A74" s="27">
        <v>20456</v>
      </c>
      <c r="B74" s="28">
        <v>20</v>
      </c>
      <c r="C74" s="140" t="s">
        <v>123</v>
      </c>
      <c r="D74" s="122">
        <v>78200000</v>
      </c>
      <c r="E74" s="122">
        <v>78200000</v>
      </c>
      <c r="F74" s="122">
        <v>0</v>
      </c>
      <c r="G74" s="122">
        <v>0</v>
      </c>
      <c r="H74" s="123">
        <v>0</v>
      </c>
    </row>
    <row r="75" spans="1:8" ht="27.75" customHeight="1" x14ac:dyDescent="0.3">
      <c r="A75" s="27">
        <v>20458</v>
      </c>
      <c r="B75" s="28">
        <v>20</v>
      </c>
      <c r="C75" s="33" t="s">
        <v>124</v>
      </c>
      <c r="D75" s="122">
        <v>170000000</v>
      </c>
      <c r="E75" s="122">
        <v>51511588.700000003</v>
      </c>
      <c r="F75" s="122">
        <v>51511588.700000003</v>
      </c>
      <c r="G75" s="122">
        <v>0</v>
      </c>
      <c r="H75" s="123">
        <v>0</v>
      </c>
    </row>
    <row r="76" spans="1:8" ht="27.75" customHeight="1" x14ac:dyDescent="0.3">
      <c r="A76" s="27">
        <v>204510</v>
      </c>
      <c r="B76" s="28">
        <v>20</v>
      </c>
      <c r="C76" s="33" t="s">
        <v>53</v>
      </c>
      <c r="D76" s="122">
        <v>400000000</v>
      </c>
      <c r="E76" s="122">
        <v>196000000</v>
      </c>
      <c r="F76" s="122">
        <v>196000000</v>
      </c>
      <c r="G76" s="122">
        <v>0</v>
      </c>
      <c r="H76" s="123">
        <v>0</v>
      </c>
    </row>
    <row r="77" spans="1:8" ht="27.75" customHeight="1" thickBot="1" x14ac:dyDescent="0.35">
      <c r="A77" s="35">
        <v>204513</v>
      </c>
      <c r="B77" s="36">
        <v>20</v>
      </c>
      <c r="C77" s="88" t="s">
        <v>125</v>
      </c>
      <c r="D77" s="127">
        <v>0</v>
      </c>
      <c r="E77" s="127">
        <v>0</v>
      </c>
      <c r="F77" s="127">
        <v>0</v>
      </c>
      <c r="G77" s="127">
        <v>0</v>
      </c>
      <c r="H77" s="128">
        <v>0</v>
      </c>
    </row>
    <row r="78" spans="1:8" ht="16.2" thickBot="1" x14ac:dyDescent="0.35">
      <c r="A78" s="41"/>
      <c r="B78" s="42"/>
      <c r="C78" s="89"/>
      <c r="D78" s="129"/>
      <c r="E78" s="129"/>
      <c r="F78" s="129"/>
      <c r="G78" s="129"/>
      <c r="H78" s="129"/>
    </row>
    <row r="79" spans="1:8" x14ac:dyDescent="0.3">
      <c r="A79" s="222" t="s">
        <v>1</v>
      </c>
      <c r="B79" s="223"/>
      <c r="C79" s="223"/>
      <c r="D79" s="223"/>
      <c r="E79" s="223"/>
      <c r="F79" s="223"/>
      <c r="G79" s="223"/>
      <c r="H79" s="224"/>
    </row>
    <row r="80" spans="1:8" x14ac:dyDescent="0.3">
      <c r="A80" s="219" t="s">
        <v>95</v>
      </c>
      <c r="B80" s="220"/>
      <c r="C80" s="220"/>
      <c r="D80" s="220"/>
      <c r="E80" s="220"/>
      <c r="F80" s="220"/>
      <c r="G80" s="220"/>
      <c r="H80" s="221"/>
    </row>
    <row r="81" spans="1:8" x14ac:dyDescent="0.3">
      <c r="A81" s="6" t="s">
        <v>0</v>
      </c>
      <c r="H81" s="5"/>
    </row>
    <row r="82" spans="1:8" ht="3.75" customHeight="1" x14ac:dyDescent="0.3">
      <c r="A82" s="2"/>
      <c r="H82" s="7"/>
    </row>
    <row r="83" spans="1:8" ht="15" thickBot="1" x14ac:dyDescent="0.35">
      <c r="A83" s="2" t="s">
        <v>96</v>
      </c>
      <c r="C83" s="66" t="s">
        <v>4</v>
      </c>
      <c r="E83" s="3" t="str">
        <f>E54</f>
        <v>MES:</v>
      </c>
      <c r="F83" s="3" t="str">
        <f>F7</f>
        <v>ENERO</v>
      </c>
      <c r="G83" s="3" t="str">
        <f>G54</f>
        <v xml:space="preserve">                                VIGENCIA FISCAL:      2018</v>
      </c>
      <c r="H83" s="5"/>
    </row>
    <row r="84" spans="1:8" ht="6.75" hidden="1" customHeight="1" thickBot="1" x14ac:dyDescent="0.35">
      <c r="A84" s="2"/>
      <c r="H84" s="5"/>
    </row>
    <row r="85" spans="1:8" ht="15" thickBot="1" x14ac:dyDescent="0.35">
      <c r="A85" s="132"/>
      <c r="B85" s="133"/>
      <c r="C85" s="134"/>
      <c r="D85" s="135"/>
      <c r="E85" s="135"/>
      <c r="F85" s="135"/>
      <c r="G85" s="135"/>
      <c r="H85" s="136"/>
    </row>
    <row r="86" spans="1:8" ht="36" customHeight="1" thickBot="1" x14ac:dyDescent="0.35">
      <c r="A86" s="141" t="s">
        <v>98</v>
      </c>
      <c r="B86" s="114"/>
      <c r="C86" s="115" t="s">
        <v>99</v>
      </c>
      <c r="D86" s="116" t="s">
        <v>100</v>
      </c>
      <c r="E86" s="116" t="s">
        <v>101</v>
      </c>
      <c r="F86" s="116" t="s">
        <v>102</v>
      </c>
      <c r="G86" s="116" t="s">
        <v>103</v>
      </c>
      <c r="H86" s="117" t="s">
        <v>195</v>
      </c>
    </row>
    <row r="87" spans="1:8" ht="18.75" customHeight="1" x14ac:dyDescent="0.3">
      <c r="A87" s="27">
        <v>2046</v>
      </c>
      <c r="B87" s="28"/>
      <c r="C87" s="33" t="s">
        <v>55</v>
      </c>
      <c r="D87" s="122">
        <f>+D88+D89</f>
        <v>61000000</v>
      </c>
      <c r="E87" s="122">
        <f>+E88+E89</f>
        <v>15591948.960000001</v>
      </c>
      <c r="F87" s="122">
        <f>+F88+F89</f>
        <v>15591948.960000001</v>
      </c>
      <c r="G87" s="122">
        <f>+G88+G89</f>
        <v>100000</v>
      </c>
      <c r="H87" s="122">
        <f>+H88+H89</f>
        <v>100000</v>
      </c>
    </row>
    <row r="88" spans="1:8" ht="18.75" customHeight="1" x14ac:dyDescent="0.3">
      <c r="A88" s="27">
        <v>20465</v>
      </c>
      <c r="B88" s="28">
        <v>20</v>
      </c>
      <c r="C88" s="33" t="s">
        <v>57</v>
      </c>
      <c r="D88" s="122">
        <v>60000000</v>
      </c>
      <c r="E88" s="122">
        <v>15491948.960000001</v>
      </c>
      <c r="F88" s="122">
        <v>15491948.960000001</v>
      </c>
      <c r="G88" s="122">
        <v>0</v>
      </c>
      <c r="H88" s="123">
        <v>0</v>
      </c>
    </row>
    <row r="89" spans="1:8" ht="18.75" customHeight="1" x14ac:dyDescent="0.3">
      <c r="A89" s="27">
        <v>20467</v>
      </c>
      <c r="B89" s="28">
        <v>20</v>
      </c>
      <c r="C89" s="33" t="s">
        <v>126</v>
      </c>
      <c r="D89" s="122">
        <v>1000000</v>
      </c>
      <c r="E89" s="122">
        <v>100000</v>
      </c>
      <c r="F89" s="122">
        <v>100000</v>
      </c>
      <c r="G89" s="122">
        <v>100000</v>
      </c>
      <c r="H89" s="123">
        <v>100000</v>
      </c>
    </row>
    <row r="90" spans="1:8" ht="18.75" customHeight="1" x14ac:dyDescent="0.3">
      <c r="A90" s="27">
        <v>2047</v>
      </c>
      <c r="B90" s="28"/>
      <c r="C90" s="33" t="s">
        <v>58</v>
      </c>
      <c r="D90" s="122">
        <f>+D91</f>
        <v>50000001</v>
      </c>
      <c r="E90" s="122">
        <f>+E91</f>
        <v>16500000</v>
      </c>
      <c r="F90" s="122">
        <f>+F91</f>
        <v>16500000</v>
      </c>
      <c r="G90" s="122">
        <f>+G91</f>
        <v>2500000</v>
      </c>
      <c r="H90" s="123">
        <f>+H91</f>
        <v>2500000</v>
      </c>
    </row>
    <row r="91" spans="1:8" ht="18.75" customHeight="1" x14ac:dyDescent="0.3">
      <c r="A91" s="27">
        <v>20476</v>
      </c>
      <c r="B91" s="28">
        <v>20</v>
      </c>
      <c r="C91" s="33" t="s">
        <v>59</v>
      </c>
      <c r="D91" s="122">
        <v>50000001</v>
      </c>
      <c r="E91" s="122">
        <v>16500000</v>
      </c>
      <c r="F91" s="122">
        <v>16500000</v>
      </c>
      <c r="G91" s="122">
        <v>2500000</v>
      </c>
      <c r="H91" s="123">
        <v>2500000</v>
      </c>
    </row>
    <row r="92" spans="1:8" ht="18.75" customHeight="1" x14ac:dyDescent="0.3">
      <c r="A92" s="27">
        <v>2048</v>
      </c>
      <c r="B92" s="28"/>
      <c r="C92" s="33" t="s">
        <v>60</v>
      </c>
      <c r="D92" s="122">
        <f>SUM(D93:D96)</f>
        <v>381000001</v>
      </c>
      <c r="E92" s="122">
        <f>SUM(E93:E96)</f>
        <v>300000000</v>
      </c>
      <c r="F92" s="122">
        <f>SUM(F93:F96)</f>
        <v>46842270</v>
      </c>
      <c r="G92" s="122">
        <f>SUM(G93:G96)</f>
        <v>46842270</v>
      </c>
      <c r="H92" s="123">
        <f>SUM(H93:H96)</f>
        <v>46842270</v>
      </c>
    </row>
    <row r="93" spans="1:8" ht="18.75" customHeight="1" x14ac:dyDescent="0.3">
      <c r="A93" s="27">
        <v>20481</v>
      </c>
      <c r="B93" s="28">
        <v>20</v>
      </c>
      <c r="C93" s="33" t="s">
        <v>127</v>
      </c>
      <c r="D93" s="122">
        <v>5000000</v>
      </c>
      <c r="E93" s="122">
        <v>0</v>
      </c>
      <c r="F93" s="122">
        <v>0</v>
      </c>
      <c r="G93" s="122">
        <v>0</v>
      </c>
      <c r="H93" s="123">
        <v>0</v>
      </c>
    </row>
    <row r="94" spans="1:8" ht="18.75" customHeight="1" x14ac:dyDescent="0.3">
      <c r="A94" s="27">
        <v>20482</v>
      </c>
      <c r="B94" s="28">
        <v>20</v>
      </c>
      <c r="C94" s="33" t="s">
        <v>128</v>
      </c>
      <c r="D94" s="122">
        <v>300000000</v>
      </c>
      <c r="E94" s="122">
        <v>300000000</v>
      </c>
      <c r="F94" s="122">
        <v>46842270</v>
      </c>
      <c r="G94" s="122">
        <v>46842270</v>
      </c>
      <c r="H94" s="123">
        <v>46842270</v>
      </c>
    </row>
    <row r="95" spans="1:8" ht="18.75" customHeight="1" x14ac:dyDescent="0.3">
      <c r="A95" s="27">
        <v>20485</v>
      </c>
      <c r="B95" s="28">
        <v>20</v>
      </c>
      <c r="C95" s="33" t="s">
        <v>129</v>
      </c>
      <c r="D95" s="122">
        <v>16000000</v>
      </c>
      <c r="E95" s="122">
        <v>0</v>
      </c>
      <c r="F95" s="122">
        <v>0</v>
      </c>
      <c r="G95" s="122">
        <v>0</v>
      </c>
      <c r="H95" s="123">
        <v>0</v>
      </c>
    </row>
    <row r="96" spans="1:8" ht="18.75" customHeight="1" x14ac:dyDescent="0.3">
      <c r="A96" s="27">
        <v>20486</v>
      </c>
      <c r="B96" s="28">
        <v>20</v>
      </c>
      <c r="C96" s="33" t="s">
        <v>61</v>
      </c>
      <c r="D96" s="122">
        <v>60000001</v>
      </c>
      <c r="E96" s="122">
        <v>0</v>
      </c>
      <c r="F96" s="122">
        <v>0</v>
      </c>
      <c r="G96" s="122">
        <v>0</v>
      </c>
      <c r="H96" s="123">
        <v>0</v>
      </c>
    </row>
    <row r="97" spans="1:8" ht="18.75" customHeight="1" x14ac:dyDescent="0.3">
      <c r="A97" s="27">
        <v>2049</v>
      </c>
      <c r="B97" s="28"/>
      <c r="C97" s="33" t="s">
        <v>62</v>
      </c>
      <c r="D97" s="122">
        <f>SUM(D98:D100)</f>
        <v>898000000</v>
      </c>
      <c r="E97" s="122">
        <f>SUM(E98:E100)</f>
        <v>769969310</v>
      </c>
      <c r="F97" s="122">
        <f>SUM(F98:F100)</f>
        <v>681660335</v>
      </c>
      <c r="G97" s="122">
        <f>SUM(G98:G100)</f>
        <v>627205795</v>
      </c>
      <c r="H97" s="123">
        <f>SUM(H98:H100)</f>
        <v>627205795</v>
      </c>
    </row>
    <row r="98" spans="1:8" ht="18.75" customHeight="1" x14ac:dyDescent="0.3">
      <c r="A98" s="27">
        <v>20495</v>
      </c>
      <c r="B98" s="28">
        <v>20</v>
      </c>
      <c r="C98" s="33" t="s">
        <v>130</v>
      </c>
      <c r="D98" s="122">
        <v>90000000</v>
      </c>
      <c r="E98" s="122">
        <v>88308975</v>
      </c>
      <c r="F98" s="122">
        <v>0</v>
      </c>
      <c r="G98" s="122">
        <v>0</v>
      </c>
      <c r="H98" s="123">
        <v>0</v>
      </c>
    </row>
    <row r="99" spans="1:8" ht="18.75" customHeight="1" x14ac:dyDescent="0.3">
      <c r="A99" s="27">
        <v>204911</v>
      </c>
      <c r="B99" s="28">
        <v>20</v>
      </c>
      <c r="C99" s="33" t="s">
        <v>131</v>
      </c>
      <c r="D99" s="122">
        <v>180000000</v>
      </c>
      <c r="E99" s="122">
        <v>54454540</v>
      </c>
      <c r="F99" s="122">
        <v>54454540</v>
      </c>
      <c r="G99" s="122">
        <v>0</v>
      </c>
      <c r="H99" s="123">
        <v>0</v>
      </c>
    </row>
    <row r="100" spans="1:8" ht="18.75" customHeight="1" x14ac:dyDescent="0.3">
      <c r="A100" s="27">
        <v>204913</v>
      </c>
      <c r="B100" s="28">
        <v>20</v>
      </c>
      <c r="C100" s="33" t="s">
        <v>132</v>
      </c>
      <c r="D100" s="122">
        <v>628000000</v>
      </c>
      <c r="E100" s="122">
        <v>627205795</v>
      </c>
      <c r="F100" s="122">
        <v>627205795</v>
      </c>
      <c r="G100" s="122">
        <v>627205795</v>
      </c>
      <c r="H100" s="123">
        <v>627205795</v>
      </c>
    </row>
    <row r="101" spans="1:8" ht="18.75" customHeight="1" x14ac:dyDescent="0.3">
      <c r="A101" s="27">
        <v>20410</v>
      </c>
      <c r="B101" s="28"/>
      <c r="C101" s="33" t="s">
        <v>133</v>
      </c>
      <c r="D101" s="122">
        <f>+D102</f>
        <v>5252542025</v>
      </c>
      <c r="E101" s="122">
        <f>+E102</f>
        <v>3106210000</v>
      </c>
      <c r="F101" s="122">
        <f>+F102</f>
        <v>3106210000</v>
      </c>
      <c r="G101" s="122">
        <f>+G102</f>
        <v>568253809</v>
      </c>
      <c r="H101" s="123">
        <f>+H102</f>
        <v>568253809</v>
      </c>
    </row>
    <row r="102" spans="1:8" ht="18.75" customHeight="1" x14ac:dyDescent="0.3">
      <c r="A102" s="27">
        <v>204102</v>
      </c>
      <c r="B102" s="28">
        <v>20</v>
      </c>
      <c r="C102" s="33" t="s">
        <v>134</v>
      </c>
      <c r="D102" s="122">
        <v>5252542025</v>
      </c>
      <c r="E102" s="122">
        <v>3106210000</v>
      </c>
      <c r="F102" s="122">
        <v>3106210000</v>
      </c>
      <c r="G102" s="122">
        <v>568253809</v>
      </c>
      <c r="H102" s="123">
        <v>568253809</v>
      </c>
    </row>
    <row r="103" spans="1:8" ht="18.75" customHeight="1" x14ac:dyDescent="0.3">
      <c r="A103" s="27">
        <v>20411</v>
      </c>
      <c r="B103" s="28"/>
      <c r="C103" s="33" t="s">
        <v>135</v>
      </c>
      <c r="D103" s="122">
        <f>+D104+D105</f>
        <v>40000001</v>
      </c>
      <c r="E103" s="122">
        <f>+E104+E105</f>
        <v>3000000</v>
      </c>
      <c r="F103" s="122">
        <f>+F104+F105</f>
        <v>0</v>
      </c>
      <c r="G103" s="122">
        <f>+G104+G105</f>
        <v>0</v>
      </c>
      <c r="H103" s="122">
        <f>+H104+H105</f>
        <v>0</v>
      </c>
    </row>
    <row r="104" spans="1:8" ht="18.75" customHeight="1" x14ac:dyDescent="0.3">
      <c r="A104" s="27">
        <v>204111</v>
      </c>
      <c r="B104" s="28">
        <v>20</v>
      </c>
      <c r="C104" s="33" t="s">
        <v>136</v>
      </c>
      <c r="D104" s="122">
        <v>20000001</v>
      </c>
      <c r="E104" s="122">
        <v>0</v>
      </c>
      <c r="F104" s="122">
        <v>0</v>
      </c>
      <c r="G104" s="122">
        <v>0</v>
      </c>
      <c r="H104" s="123">
        <v>0</v>
      </c>
    </row>
    <row r="105" spans="1:8" ht="18.75" customHeight="1" x14ac:dyDescent="0.3">
      <c r="A105" s="27">
        <v>204112</v>
      </c>
      <c r="B105" s="28">
        <v>20</v>
      </c>
      <c r="C105" s="33" t="s">
        <v>137</v>
      </c>
      <c r="D105" s="122">
        <v>20000000</v>
      </c>
      <c r="E105" s="122">
        <v>3000000</v>
      </c>
      <c r="F105" s="122">
        <v>0</v>
      </c>
      <c r="G105" s="122">
        <v>0</v>
      </c>
      <c r="H105" s="123">
        <v>0</v>
      </c>
    </row>
    <row r="106" spans="1:8" ht="18.75" customHeight="1" x14ac:dyDescent="0.3">
      <c r="A106" s="27">
        <v>20414</v>
      </c>
      <c r="B106" s="28">
        <v>20</v>
      </c>
      <c r="C106" s="33" t="s">
        <v>63</v>
      </c>
      <c r="D106" s="122">
        <v>5000000</v>
      </c>
      <c r="E106" s="122">
        <v>0</v>
      </c>
      <c r="F106" s="122">
        <v>0</v>
      </c>
      <c r="G106" s="122">
        <v>0</v>
      </c>
      <c r="H106" s="123">
        <v>0</v>
      </c>
    </row>
    <row r="107" spans="1:8" ht="18.75" customHeight="1" x14ac:dyDescent="0.3">
      <c r="A107" s="27">
        <v>20421</v>
      </c>
      <c r="B107" s="28"/>
      <c r="C107" s="33" t="s">
        <v>138</v>
      </c>
      <c r="D107" s="122">
        <f>+D108</f>
        <v>20000000</v>
      </c>
      <c r="E107" s="122">
        <f>+E108</f>
        <v>20000000</v>
      </c>
      <c r="F107" s="122">
        <f>+F108</f>
        <v>20000000</v>
      </c>
      <c r="G107" s="122">
        <f>+G108</f>
        <v>0</v>
      </c>
      <c r="H107" s="122">
        <f>+H108</f>
        <v>0</v>
      </c>
    </row>
    <row r="108" spans="1:8" ht="18.75" customHeight="1" x14ac:dyDescent="0.3">
      <c r="A108" s="27">
        <v>204214</v>
      </c>
      <c r="B108" s="28">
        <v>20</v>
      </c>
      <c r="C108" s="33" t="s">
        <v>65</v>
      </c>
      <c r="D108" s="122">
        <v>20000000</v>
      </c>
      <c r="E108" s="122">
        <v>20000000</v>
      </c>
      <c r="F108" s="122">
        <v>20000000</v>
      </c>
      <c r="G108" s="122">
        <v>0</v>
      </c>
      <c r="H108" s="123">
        <v>0</v>
      </c>
    </row>
    <row r="109" spans="1:8" ht="18.75" customHeight="1" x14ac:dyDescent="0.3">
      <c r="A109" s="27">
        <v>20441</v>
      </c>
      <c r="B109" s="28"/>
      <c r="C109" s="33" t="s">
        <v>66</v>
      </c>
      <c r="D109" s="122">
        <f>+D110</f>
        <v>1018932651</v>
      </c>
      <c r="E109" s="122">
        <f>+E110</f>
        <v>875200000</v>
      </c>
      <c r="F109" s="122">
        <f>+F110</f>
        <v>377382623</v>
      </c>
      <c r="G109" s="122">
        <f>+G110</f>
        <v>202382623</v>
      </c>
      <c r="H109" s="123">
        <f>+H110</f>
        <v>202382623</v>
      </c>
    </row>
    <row r="110" spans="1:8" ht="18.75" customHeight="1" x14ac:dyDescent="0.3">
      <c r="A110" s="27">
        <v>2044113</v>
      </c>
      <c r="B110" s="28">
        <v>20</v>
      </c>
      <c r="C110" s="33" t="s">
        <v>66</v>
      </c>
      <c r="D110" s="122">
        <v>1018932651</v>
      </c>
      <c r="E110" s="122">
        <v>875200000</v>
      </c>
      <c r="F110" s="122">
        <v>377382623</v>
      </c>
      <c r="G110" s="122">
        <v>202382623</v>
      </c>
      <c r="H110" s="123">
        <v>202382623</v>
      </c>
    </row>
    <row r="111" spans="1:8" ht="18.75" customHeight="1" x14ac:dyDescent="0.3">
      <c r="A111" s="27">
        <v>3</v>
      </c>
      <c r="B111" s="28"/>
      <c r="C111" s="33" t="s">
        <v>67</v>
      </c>
      <c r="D111" s="122">
        <f>+D112+D115</f>
        <v>11739402503</v>
      </c>
      <c r="E111" s="122">
        <f>+E112+E115</f>
        <v>0</v>
      </c>
      <c r="F111" s="122">
        <f>+F112+F115</f>
        <v>0</v>
      </c>
      <c r="G111" s="122">
        <f>+G112+G115</f>
        <v>0</v>
      </c>
      <c r="H111" s="123">
        <f>+H112+H115</f>
        <v>0</v>
      </c>
    </row>
    <row r="112" spans="1:8" ht="18.75" customHeight="1" x14ac:dyDescent="0.3">
      <c r="A112" s="27">
        <v>32</v>
      </c>
      <c r="B112" s="28"/>
      <c r="C112" s="33" t="s">
        <v>140</v>
      </c>
      <c r="D112" s="122">
        <f t="shared" ref="D112:H113" si="1">+D113</f>
        <v>3471400000</v>
      </c>
      <c r="E112" s="122">
        <f t="shared" si="1"/>
        <v>0</v>
      </c>
      <c r="F112" s="122">
        <f t="shared" si="1"/>
        <v>0</v>
      </c>
      <c r="G112" s="122">
        <f t="shared" si="1"/>
        <v>0</v>
      </c>
      <c r="H112" s="123">
        <f t="shared" si="1"/>
        <v>0</v>
      </c>
    </row>
    <row r="113" spans="1:8" ht="18.75" customHeight="1" x14ac:dyDescent="0.3">
      <c r="A113" s="27">
        <v>321</v>
      </c>
      <c r="B113" s="28"/>
      <c r="C113" s="33" t="s">
        <v>141</v>
      </c>
      <c r="D113" s="122">
        <f t="shared" si="1"/>
        <v>3471400000</v>
      </c>
      <c r="E113" s="122">
        <f t="shared" si="1"/>
        <v>0</v>
      </c>
      <c r="F113" s="122">
        <f t="shared" si="1"/>
        <v>0</v>
      </c>
      <c r="G113" s="122">
        <f t="shared" si="1"/>
        <v>0</v>
      </c>
      <c r="H113" s="123">
        <f t="shared" si="1"/>
        <v>0</v>
      </c>
    </row>
    <row r="114" spans="1:8" ht="18.75" customHeight="1" x14ac:dyDescent="0.3">
      <c r="A114" s="27">
        <v>3211</v>
      </c>
      <c r="B114" s="28">
        <v>20</v>
      </c>
      <c r="C114" s="33" t="s">
        <v>142</v>
      </c>
      <c r="D114" s="122">
        <v>3471400000</v>
      </c>
      <c r="E114" s="122">
        <v>0</v>
      </c>
      <c r="F114" s="122">
        <v>0</v>
      </c>
      <c r="G114" s="122">
        <v>0</v>
      </c>
      <c r="H114" s="123">
        <v>0</v>
      </c>
    </row>
    <row r="115" spans="1:8" ht="18.75" customHeight="1" thickBot="1" x14ac:dyDescent="0.35">
      <c r="A115" s="35">
        <v>36</v>
      </c>
      <c r="B115" s="36"/>
      <c r="C115" s="88" t="s">
        <v>68</v>
      </c>
      <c r="D115" s="127">
        <f>+D126</f>
        <v>8268002503</v>
      </c>
      <c r="E115" s="127">
        <f>+E126</f>
        <v>0</v>
      </c>
      <c r="F115" s="127">
        <f>+F126</f>
        <v>0</v>
      </c>
      <c r="G115" s="127">
        <f>+G126</f>
        <v>0</v>
      </c>
      <c r="H115" s="128">
        <f>+H126</f>
        <v>0</v>
      </c>
    </row>
    <row r="116" spans="1:8" ht="16.2" thickBot="1" x14ac:dyDescent="0.35">
      <c r="A116" s="41"/>
      <c r="B116" s="42"/>
      <c r="C116" s="89"/>
      <c r="D116" s="45"/>
      <c r="E116" s="45"/>
      <c r="F116" s="45"/>
      <c r="G116" s="45"/>
      <c r="H116" s="45"/>
    </row>
    <row r="117" spans="1:8" x14ac:dyDescent="0.3">
      <c r="A117" s="222" t="s">
        <v>1</v>
      </c>
      <c r="B117" s="223"/>
      <c r="C117" s="223"/>
      <c r="D117" s="223"/>
      <c r="E117" s="223"/>
      <c r="F117" s="223"/>
      <c r="G117" s="223"/>
      <c r="H117" s="224"/>
    </row>
    <row r="118" spans="1:8" ht="12" customHeight="1" x14ac:dyDescent="0.3">
      <c r="A118" s="219" t="s">
        <v>95</v>
      </c>
      <c r="B118" s="220"/>
      <c r="C118" s="220"/>
      <c r="D118" s="220"/>
      <c r="E118" s="220"/>
      <c r="F118" s="220"/>
      <c r="G118" s="220"/>
      <c r="H118" s="221"/>
    </row>
    <row r="119" spans="1:8" ht="3" hidden="1" customHeight="1" x14ac:dyDescent="0.3">
      <c r="A119" s="2"/>
      <c r="H119" s="5"/>
    </row>
    <row r="120" spans="1:8" ht="14.25" customHeight="1" x14ac:dyDescent="0.3">
      <c r="A120" s="6" t="s">
        <v>0</v>
      </c>
      <c r="H120" s="5"/>
    </row>
    <row r="121" spans="1:8" ht="9.75" hidden="1" customHeight="1" x14ac:dyDescent="0.3">
      <c r="A121" s="2"/>
      <c r="H121" s="7"/>
    </row>
    <row r="122" spans="1:8" x14ac:dyDescent="0.3">
      <c r="A122" s="2" t="s">
        <v>96</v>
      </c>
      <c r="C122" s="66" t="s">
        <v>4</v>
      </c>
      <c r="E122" s="3" t="str">
        <f>E83</f>
        <v>MES:</v>
      </c>
      <c r="F122" s="3" t="str">
        <f>F7</f>
        <v>ENERO</v>
      </c>
      <c r="G122" s="3" t="str">
        <f>G83:H83</f>
        <v xml:space="preserve">                                VIGENCIA FISCAL:      2018</v>
      </c>
      <c r="H122" s="5"/>
    </row>
    <row r="123" spans="1:8" ht="1.5" customHeight="1" thickBot="1" x14ac:dyDescent="0.35">
      <c r="A123" s="2"/>
      <c r="H123" s="5"/>
    </row>
    <row r="124" spans="1:8" ht="15" thickBot="1" x14ac:dyDescent="0.35">
      <c r="A124" s="132"/>
      <c r="B124" s="133"/>
      <c r="C124" s="134"/>
      <c r="D124" s="135"/>
      <c r="E124" s="135"/>
      <c r="F124" s="135"/>
      <c r="G124" s="135"/>
      <c r="H124" s="136"/>
    </row>
    <row r="125" spans="1:8" ht="27" customHeight="1" thickBot="1" x14ac:dyDescent="0.35">
      <c r="A125" s="141" t="s">
        <v>98</v>
      </c>
      <c r="B125" s="114"/>
      <c r="C125" s="115" t="s">
        <v>99</v>
      </c>
      <c r="D125" s="116" t="s">
        <v>100</v>
      </c>
      <c r="E125" s="116" t="s">
        <v>101</v>
      </c>
      <c r="F125" s="116" t="s">
        <v>102</v>
      </c>
      <c r="G125" s="116" t="s">
        <v>103</v>
      </c>
      <c r="H125" s="117" t="s">
        <v>195</v>
      </c>
    </row>
    <row r="126" spans="1:8" ht="15.6" x14ac:dyDescent="0.3">
      <c r="A126" s="22">
        <v>361</v>
      </c>
      <c r="B126" s="23"/>
      <c r="C126" s="84" t="s">
        <v>69</v>
      </c>
      <c r="D126" s="24">
        <f>+D127+D128</f>
        <v>8268002503</v>
      </c>
      <c r="E126" s="24">
        <f>+E127+E128</f>
        <v>0</v>
      </c>
      <c r="F126" s="24">
        <f>+F127+F128</f>
        <v>0</v>
      </c>
      <c r="G126" s="24">
        <f>+G127+G128</f>
        <v>0</v>
      </c>
      <c r="H126" s="26">
        <f>+H127+H128</f>
        <v>0</v>
      </c>
    </row>
    <row r="127" spans="1:8" ht="15.6" x14ac:dyDescent="0.3">
      <c r="A127" s="74">
        <v>3611</v>
      </c>
      <c r="B127" s="75">
        <v>10</v>
      </c>
      <c r="C127" s="142" t="s">
        <v>69</v>
      </c>
      <c r="D127" s="76">
        <f t="shared" ref="D127:H128" si="2">+D129+D131</f>
        <v>1741080189</v>
      </c>
      <c r="E127" s="76">
        <f t="shared" si="2"/>
        <v>0</v>
      </c>
      <c r="F127" s="76">
        <f t="shared" si="2"/>
        <v>0</v>
      </c>
      <c r="G127" s="76">
        <f t="shared" si="2"/>
        <v>0</v>
      </c>
      <c r="H127" s="76">
        <f t="shared" si="2"/>
        <v>0</v>
      </c>
    </row>
    <row r="128" spans="1:8" ht="15.6" x14ac:dyDescent="0.3">
      <c r="A128" s="27">
        <v>3611</v>
      </c>
      <c r="B128" s="28">
        <v>20</v>
      </c>
      <c r="C128" s="33" t="s">
        <v>69</v>
      </c>
      <c r="D128" s="29">
        <f t="shared" si="2"/>
        <v>6526922314</v>
      </c>
      <c r="E128" s="29">
        <f t="shared" si="2"/>
        <v>0</v>
      </c>
      <c r="F128" s="29">
        <f t="shared" si="2"/>
        <v>0</v>
      </c>
      <c r="G128" s="29">
        <f t="shared" si="2"/>
        <v>0</v>
      </c>
      <c r="H128" s="29">
        <f t="shared" si="2"/>
        <v>0</v>
      </c>
    </row>
    <row r="129" spans="1:9" ht="15.6" x14ac:dyDescent="0.3">
      <c r="A129" s="27">
        <v>36111</v>
      </c>
      <c r="B129" s="28">
        <v>10</v>
      </c>
      <c r="C129" s="33" t="s">
        <v>143</v>
      </c>
      <c r="D129" s="29">
        <v>541080189</v>
      </c>
      <c r="E129" s="29">
        <v>0</v>
      </c>
      <c r="F129" s="29">
        <v>0</v>
      </c>
      <c r="G129" s="29">
        <v>0</v>
      </c>
      <c r="H129" s="31">
        <v>0</v>
      </c>
    </row>
    <row r="130" spans="1:9" ht="15.6" x14ac:dyDescent="0.3">
      <c r="A130" s="27">
        <v>36112</v>
      </c>
      <c r="B130" s="28">
        <v>20</v>
      </c>
      <c r="C130" s="33" t="s">
        <v>144</v>
      </c>
      <c r="D130" s="29">
        <v>1526922314</v>
      </c>
      <c r="E130" s="29">
        <v>0</v>
      </c>
      <c r="F130" s="29">
        <v>0</v>
      </c>
      <c r="G130" s="29">
        <v>0</v>
      </c>
      <c r="H130" s="31">
        <v>0</v>
      </c>
    </row>
    <row r="131" spans="1:9" ht="15.6" x14ac:dyDescent="0.3">
      <c r="A131" s="27">
        <v>36113</v>
      </c>
      <c r="B131" s="28">
        <v>10</v>
      </c>
      <c r="C131" s="33" t="s">
        <v>70</v>
      </c>
      <c r="D131" s="29">
        <v>1200000000</v>
      </c>
      <c r="E131" s="29">
        <v>0</v>
      </c>
      <c r="F131" s="29">
        <v>0</v>
      </c>
      <c r="G131" s="29">
        <v>0</v>
      </c>
      <c r="H131" s="31">
        <v>0</v>
      </c>
    </row>
    <row r="132" spans="1:9" ht="16.2" thickBot="1" x14ac:dyDescent="0.35">
      <c r="A132" s="74">
        <v>36113</v>
      </c>
      <c r="B132" s="75">
        <v>20</v>
      </c>
      <c r="C132" s="142" t="s">
        <v>70</v>
      </c>
      <c r="D132" s="76">
        <v>5000000000</v>
      </c>
      <c r="E132" s="76">
        <v>0</v>
      </c>
      <c r="F132" s="76">
        <v>0</v>
      </c>
      <c r="G132" s="76">
        <v>0</v>
      </c>
      <c r="H132" s="78">
        <v>0</v>
      </c>
    </row>
    <row r="133" spans="1:9" ht="16.5" customHeight="1" thickBot="1" x14ac:dyDescent="0.35">
      <c r="A133" s="15" t="s">
        <v>145</v>
      </c>
      <c r="B133" s="80"/>
      <c r="C133" s="143" t="s">
        <v>146</v>
      </c>
      <c r="D133" s="81">
        <f>+D134</f>
        <v>666693528550</v>
      </c>
      <c r="E133" s="81">
        <f t="shared" ref="E133:H135" si="3">+E134</f>
        <v>0</v>
      </c>
      <c r="F133" s="81">
        <f t="shared" si="3"/>
        <v>0</v>
      </c>
      <c r="G133" s="81">
        <f t="shared" si="3"/>
        <v>0</v>
      </c>
      <c r="H133" s="83">
        <f t="shared" si="3"/>
        <v>0</v>
      </c>
    </row>
    <row r="134" spans="1:9" ht="15.6" x14ac:dyDescent="0.3">
      <c r="A134" s="22">
        <v>7</v>
      </c>
      <c r="B134" s="23"/>
      <c r="C134" s="84" t="s">
        <v>146</v>
      </c>
      <c r="D134" s="24">
        <f>+D135</f>
        <v>666693528550</v>
      </c>
      <c r="E134" s="24">
        <f t="shared" si="3"/>
        <v>0</v>
      </c>
      <c r="F134" s="24">
        <f t="shared" si="3"/>
        <v>0</v>
      </c>
      <c r="G134" s="24">
        <f t="shared" si="3"/>
        <v>0</v>
      </c>
      <c r="H134" s="26">
        <f t="shared" si="3"/>
        <v>0</v>
      </c>
    </row>
    <row r="135" spans="1:9" ht="15.6" x14ac:dyDescent="0.3">
      <c r="A135" s="27">
        <v>71</v>
      </c>
      <c r="B135" s="28"/>
      <c r="C135" s="33" t="s">
        <v>147</v>
      </c>
      <c r="D135" s="29">
        <f>+D136</f>
        <v>666693528550</v>
      </c>
      <c r="E135" s="29">
        <f t="shared" si="3"/>
        <v>0</v>
      </c>
      <c r="F135" s="29">
        <f t="shared" si="3"/>
        <v>0</v>
      </c>
      <c r="G135" s="29">
        <f t="shared" si="3"/>
        <v>0</v>
      </c>
      <c r="H135" s="31">
        <f t="shared" si="3"/>
        <v>0</v>
      </c>
    </row>
    <row r="136" spans="1:9" ht="16.5" customHeight="1" thickBot="1" x14ac:dyDescent="0.35">
      <c r="A136" s="35">
        <v>711</v>
      </c>
      <c r="B136" s="36">
        <v>11</v>
      </c>
      <c r="C136" s="88" t="s">
        <v>148</v>
      </c>
      <c r="D136" s="39">
        <f>549000000000+117693528550</f>
        <v>666693528550</v>
      </c>
      <c r="E136" s="39">
        <v>0</v>
      </c>
      <c r="F136" s="39">
        <v>0</v>
      </c>
      <c r="G136" s="39">
        <v>0</v>
      </c>
      <c r="H136" s="40">
        <v>0</v>
      </c>
      <c r="I136" s="144"/>
    </row>
    <row r="137" spans="1:9" ht="14.25" customHeight="1" thickBot="1" x14ac:dyDescent="0.35">
      <c r="A137" s="15" t="s">
        <v>71</v>
      </c>
      <c r="B137" s="80"/>
      <c r="C137" s="143" t="s">
        <v>72</v>
      </c>
      <c r="D137" s="81">
        <f>+D138+D171+D175+D188</f>
        <v>1755964091635</v>
      </c>
      <c r="E137" s="81">
        <f>+E138+E171+E175+E188</f>
        <v>1264223512974.0801</v>
      </c>
      <c r="F137" s="81">
        <f>+F138+F171+F175+F188</f>
        <v>1262107254360.0801</v>
      </c>
      <c r="G137" s="81">
        <f>+G138+G171+G175+G188</f>
        <v>40493951</v>
      </c>
      <c r="H137" s="83">
        <f>+H138+H171+H175+H188</f>
        <v>40493951</v>
      </c>
    </row>
    <row r="138" spans="1:9" ht="21.75" customHeight="1" x14ac:dyDescent="0.3">
      <c r="A138" s="22">
        <v>2401</v>
      </c>
      <c r="B138" s="23"/>
      <c r="C138" s="84" t="s">
        <v>149</v>
      </c>
      <c r="D138" s="122">
        <f>+D139</f>
        <v>1554760244384</v>
      </c>
      <c r="E138" s="122">
        <f>+E139</f>
        <v>1129179999397.0801</v>
      </c>
      <c r="F138" s="122">
        <f>+F139</f>
        <v>1129169289397.0801</v>
      </c>
      <c r="G138" s="122">
        <f>+G139</f>
        <v>0</v>
      </c>
      <c r="H138" s="123">
        <f>+H139</f>
        <v>0</v>
      </c>
    </row>
    <row r="139" spans="1:9" ht="15.6" x14ac:dyDescent="0.3">
      <c r="A139" s="27">
        <v>24010600</v>
      </c>
      <c r="B139" s="28"/>
      <c r="C139" s="33" t="s">
        <v>73</v>
      </c>
      <c r="D139" s="122">
        <f>+D140+D141+D142+D143+D144+D145+D146+D147+D148+D149+D159+D160+D161+D162+D163+D164+D165+D166+D167+D168+D169+D170</f>
        <v>1554760244384</v>
      </c>
      <c r="E139" s="122">
        <f>+E140+E141+E142+E143+E144+E145+E146+E147+E148+E149+E159+E160+E161+E162+E163+E164+E165+E166+E167+E168+E169+E170</f>
        <v>1129179999397.0801</v>
      </c>
      <c r="F139" s="122">
        <f>+F140+F141+F142+F143+F144+F145+F146+F147+F148+F149+F159+F160+F161+F162+F163+F164+F165+F166+F167+F168+F169+F170</f>
        <v>1129169289397.0801</v>
      </c>
      <c r="G139" s="122">
        <f>+G140+G141+G142+G143+G144+G145+G146+G147+G148+G149+G159+G160+G161+G162+G163+G164+G165+G166+G167+G168+G169+G170</f>
        <v>0</v>
      </c>
      <c r="H139" s="122">
        <f>+H140+H141+H142+H143+H144+H145+H146+H147+H148+H149+H159+H160+H161+H162+H163+H164+H165+H166+H167+H168+H169+H170</f>
        <v>0</v>
      </c>
    </row>
    <row r="140" spans="1:9" ht="31.5" customHeight="1" x14ac:dyDescent="0.3">
      <c r="A140" s="27">
        <v>240106002</v>
      </c>
      <c r="B140" s="28">
        <v>10</v>
      </c>
      <c r="C140" s="33" t="s">
        <v>150</v>
      </c>
      <c r="D140" s="122">
        <v>5000000000</v>
      </c>
      <c r="E140" s="122">
        <v>5000000000</v>
      </c>
      <c r="F140" s="122">
        <v>5000000000</v>
      </c>
      <c r="G140" s="122">
        <v>0</v>
      </c>
      <c r="H140" s="123">
        <v>0</v>
      </c>
    </row>
    <row r="141" spans="1:9" ht="46.5" customHeight="1" x14ac:dyDescent="0.3">
      <c r="A141" s="27">
        <v>240106003</v>
      </c>
      <c r="B141" s="28">
        <v>10</v>
      </c>
      <c r="C141" s="33" t="s">
        <v>81</v>
      </c>
      <c r="D141" s="122">
        <v>38623567574</v>
      </c>
      <c r="E141" s="122">
        <v>36643340047.080002</v>
      </c>
      <c r="F141" s="122">
        <v>36632630047.080002</v>
      </c>
      <c r="G141" s="122">
        <v>0</v>
      </c>
      <c r="H141" s="123">
        <v>0</v>
      </c>
    </row>
    <row r="142" spans="1:9" ht="47.25" customHeight="1" x14ac:dyDescent="0.3">
      <c r="A142" s="85">
        <v>240106003</v>
      </c>
      <c r="B142" s="86">
        <v>11</v>
      </c>
      <c r="C142" s="87" t="s">
        <v>81</v>
      </c>
      <c r="D142" s="124">
        <v>10500000000</v>
      </c>
      <c r="E142" s="124">
        <v>0</v>
      </c>
      <c r="F142" s="124">
        <v>0</v>
      </c>
      <c r="G142" s="124">
        <v>0</v>
      </c>
      <c r="H142" s="125">
        <v>0</v>
      </c>
    </row>
    <row r="143" spans="1:9" ht="45" customHeight="1" x14ac:dyDescent="0.3">
      <c r="A143" s="85">
        <v>240106003</v>
      </c>
      <c r="B143" s="86">
        <v>20</v>
      </c>
      <c r="C143" s="87" t="s">
        <v>81</v>
      </c>
      <c r="D143" s="122">
        <v>1236952000</v>
      </c>
      <c r="E143" s="122">
        <v>1231657498</v>
      </c>
      <c r="F143" s="122">
        <v>1231657498</v>
      </c>
      <c r="G143" s="122">
        <v>0</v>
      </c>
      <c r="H143" s="123">
        <v>0</v>
      </c>
    </row>
    <row r="144" spans="1:9" ht="31.5" customHeight="1" x14ac:dyDescent="0.3">
      <c r="A144" s="27">
        <v>240106004</v>
      </c>
      <c r="B144" s="28">
        <v>10</v>
      </c>
      <c r="C144" s="33" t="s">
        <v>74</v>
      </c>
      <c r="D144" s="122">
        <v>2361342060</v>
      </c>
      <c r="E144" s="122">
        <v>2361342060</v>
      </c>
      <c r="F144" s="122">
        <v>2361342060</v>
      </c>
      <c r="G144" s="122">
        <v>0</v>
      </c>
      <c r="H144" s="123">
        <v>0</v>
      </c>
      <c r="I144" s="145"/>
    </row>
    <row r="145" spans="1:210" ht="35.25" customHeight="1" x14ac:dyDescent="0.3">
      <c r="A145" s="27">
        <v>240106005</v>
      </c>
      <c r="B145" s="28">
        <v>10</v>
      </c>
      <c r="C145" s="33" t="s">
        <v>151</v>
      </c>
      <c r="D145" s="122">
        <v>179597709468</v>
      </c>
      <c r="E145" s="122">
        <v>179597709468</v>
      </c>
      <c r="F145" s="122">
        <v>179597709468</v>
      </c>
      <c r="G145" s="122">
        <v>0</v>
      </c>
      <c r="H145" s="123">
        <v>0</v>
      </c>
    </row>
    <row r="146" spans="1:210" ht="60.75" customHeight="1" x14ac:dyDescent="0.3">
      <c r="A146" s="27">
        <v>240106006</v>
      </c>
      <c r="B146" s="28">
        <v>10</v>
      </c>
      <c r="C146" s="33" t="s">
        <v>152</v>
      </c>
      <c r="D146" s="122">
        <v>110755182462</v>
      </c>
      <c r="E146" s="122">
        <v>110755182462</v>
      </c>
      <c r="F146" s="122">
        <v>110755182462</v>
      </c>
      <c r="G146" s="122">
        <v>0</v>
      </c>
      <c r="H146" s="123">
        <v>0</v>
      </c>
    </row>
    <row r="147" spans="1:210" ht="45.75" customHeight="1" x14ac:dyDescent="0.3">
      <c r="A147" s="27">
        <v>240106007</v>
      </c>
      <c r="B147" s="28">
        <v>10</v>
      </c>
      <c r="C147" s="33" t="s">
        <v>201</v>
      </c>
      <c r="D147" s="122">
        <v>47858530962</v>
      </c>
      <c r="E147" s="122">
        <v>47858530962</v>
      </c>
      <c r="F147" s="122">
        <v>47858530962</v>
      </c>
      <c r="G147" s="122">
        <v>0</v>
      </c>
      <c r="H147" s="123">
        <v>0</v>
      </c>
    </row>
    <row r="148" spans="1:210" ht="62.25" customHeight="1" x14ac:dyDescent="0.3">
      <c r="A148" s="27">
        <v>240106008</v>
      </c>
      <c r="B148" s="28">
        <v>10</v>
      </c>
      <c r="C148" s="33" t="s">
        <v>153</v>
      </c>
      <c r="D148" s="122">
        <v>10125416669</v>
      </c>
      <c r="E148" s="122">
        <v>10125416669</v>
      </c>
      <c r="F148" s="122">
        <v>10125416669</v>
      </c>
      <c r="G148" s="122">
        <v>0</v>
      </c>
      <c r="H148" s="123">
        <v>0</v>
      </c>
    </row>
    <row r="149" spans="1:210" ht="96.75" customHeight="1" thickBot="1" x14ac:dyDescent="0.35">
      <c r="A149" s="35">
        <v>240106009</v>
      </c>
      <c r="B149" s="36">
        <v>11</v>
      </c>
      <c r="C149" s="88" t="s">
        <v>154</v>
      </c>
      <c r="D149" s="127">
        <v>138954184228</v>
      </c>
      <c r="E149" s="122">
        <v>138954184228</v>
      </c>
      <c r="F149" s="127">
        <v>138954184228</v>
      </c>
      <c r="G149" s="127">
        <v>0</v>
      </c>
      <c r="H149" s="128">
        <v>0</v>
      </c>
    </row>
    <row r="150" spans="1:210" ht="8.25" customHeight="1" thickBot="1" x14ac:dyDescent="0.35">
      <c r="A150" s="41"/>
      <c r="B150" s="42"/>
      <c r="C150" s="89"/>
      <c r="D150" s="129"/>
      <c r="E150" s="129"/>
      <c r="F150" s="129"/>
      <c r="G150" s="129"/>
      <c r="H150" s="129"/>
    </row>
    <row r="151" spans="1:210" x14ac:dyDescent="0.3">
      <c r="A151" s="222" t="s">
        <v>1</v>
      </c>
      <c r="B151" s="223"/>
      <c r="C151" s="223"/>
      <c r="D151" s="223"/>
      <c r="E151" s="223"/>
      <c r="F151" s="223"/>
      <c r="G151" s="223"/>
      <c r="H151" s="224"/>
    </row>
    <row r="152" spans="1:210" ht="14.25" customHeight="1" x14ac:dyDescent="0.3">
      <c r="A152" s="219" t="s">
        <v>95</v>
      </c>
      <c r="B152" s="220"/>
      <c r="C152" s="220"/>
      <c r="D152" s="220"/>
      <c r="E152" s="220"/>
      <c r="F152" s="220"/>
      <c r="G152" s="220"/>
      <c r="H152" s="221"/>
      <c r="I152" s="220"/>
      <c r="J152" s="221"/>
      <c r="K152" s="219"/>
      <c r="L152" s="220"/>
      <c r="M152" s="220"/>
      <c r="N152" s="220"/>
      <c r="O152" s="220"/>
      <c r="P152" s="220"/>
      <c r="Q152" s="220"/>
      <c r="R152" s="221"/>
      <c r="S152" s="219"/>
      <c r="T152" s="220"/>
      <c r="U152" s="220"/>
      <c r="V152" s="220"/>
      <c r="W152" s="220"/>
      <c r="X152" s="220"/>
      <c r="Y152" s="220"/>
      <c r="Z152" s="221"/>
      <c r="AA152" s="219"/>
      <c r="AB152" s="220"/>
      <c r="AC152" s="220"/>
      <c r="AD152" s="220"/>
      <c r="AE152" s="220"/>
      <c r="AF152" s="220"/>
      <c r="AG152" s="220"/>
      <c r="AH152" s="221"/>
      <c r="AI152" s="219"/>
      <c r="AJ152" s="220"/>
      <c r="AK152" s="220"/>
      <c r="AL152" s="220"/>
      <c r="AM152" s="220"/>
      <c r="AN152" s="220"/>
      <c r="AO152" s="220"/>
      <c r="AP152" s="221"/>
      <c r="AQ152" s="219"/>
      <c r="AR152" s="220"/>
      <c r="AS152" s="220"/>
      <c r="AT152" s="220"/>
      <c r="AU152" s="220"/>
      <c r="AV152" s="220"/>
      <c r="AW152" s="220"/>
      <c r="AX152" s="221"/>
      <c r="AY152" s="219"/>
      <c r="AZ152" s="220"/>
      <c r="BA152" s="220"/>
      <c r="BB152" s="220"/>
      <c r="BC152" s="220"/>
      <c r="BD152" s="220"/>
      <c r="BE152" s="220"/>
      <c r="BF152" s="221"/>
      <c r="BG152" s="219"/>
      <c r="BH152" s="220"/>
      <c r="BI152" s="220"/>
      <c r="BJ152" s="220"/>
      <c r="BK152" s="220"/>
      <c r="BL152" s="220"/>
      <c r="BM152" s="220"/>
      <c r="BN152" s="221"/>
      <c r="BO152" s="219"/>
      <c r="BP152" s="220"/>
      <c r="BQ152" s="220"/>
      <c r="BR152" s="220"/>
      <c r="BS152" s="220"/>
      <c r="BT152" s="220"/>
      <c r="BU152" s="220"/>
      <c r="BV152" s="221"/>
      <c r="BW152" s="219"/>
      <c r="BX152" s="220"/>
      <c r="BY152" s="220"/>
      <c r="BZ152" s="220"/>
      <c r="CA152" s="220"/>
      <c r="CB152" s="220"/>
      <c r="CC152" s="220"/>
      <c r="CD152" s="221"/>
      <c r="CE152" s="219"/>
      <c r="CF152" s="220"/>
      <c r="CG152" s="220"/>
      <c r="CH152" s="220"/>
      <c r="CI152" s="220"/>
      <c r="CJ152" s="220"/>
      <c r="CK152" s="220"/>
      <c r="CL152" s="221"/>
      <c r="CM152" s="219"/>
      <c r="CN152" s="220"/>
      <c r="CO152" s="220"/>
      <c r="CP152" s="220"/>
      <c r="CQ152" s="220"/>
      <c r="CR152" s="220"/>
      <c r="CS152" s="220"/>
      <c r="CT152" s="221"/>
      <c r="CU152" s="219"/>
      <c r="CV152" s="220"/>
      <c r="CW152" s="220"/>
      <c r="CX152" s="220"/>
      <c r="CY152" s="220"/>
      <c r="CZ152" s="220"/>
      <c r="DA152" s="220"/>
      <c r="DB152" s="221"/>
      <c r="DC152" s="219"/>
      <c r="DD152" s="220"/>
      <c r="DE152" s="220"/>
      <c r="DF152" s="220"/>
      <c r="DG152" s="220"/>
      <c r="DH152" s="220"/>
      <c r="DI152" s="220"/>
      <c r="DJ152" s="221"/>
      <c r="DK152" s="219"/>
      <c r="DL152" s="220"/>
      <c r="DM152" s="220"/>
      <c r="DN152" s="220"/>
      <c r="DO152" s="220"/>
      <c r="DP152" s="220"/>
      <c r="DQ152" s="220"/>
      <c r="DR152" s="221"/>
      <c r="DS152" s="219"/>
      <c r="DT152" s="220"/>
      <c r="DU152" s="220"/>
      <c r="DV152" s="220"/>
      <c r="DW152" s="220"/>
      <c r="DX152" s="220"/>
      <c r="DY152" s="220"/>
      <c r="DZ152" s="221"/>
      <c r="EA152" s="219"/>
      <c r="EB152" s="220"/>
      <c r="EC152" s="220"/>
      <c r="ED152" s="220"/>
      <c r="EE152" s="220"/>
      <c r="EF152" s="220"/>
      <c r="EG152" s="220"/>
      <c r="EH152" s="221"/>
      <c r="EI152" s="219"/>
      <c r="EJ152" s="220"/>
      <c r="EK152" s="220"/>
      <c r="EL152" s="220"/>
      <c r="EM152" s="220"/>
      <c r="EN152" s="220"/>
      <c r="EO152" s="220"/>
      <c r="EP152" s="221"/>
      <c r="EQ152" s="219"/>
      <c r="ER152" s="220"/>
      <c r="ES152" s="220"/>
      <c r="ET152" s="220"/>
      <c r="EU152" s="220"/>
      <c r="EV152" s="220"/>
      <c r="EW152" s="220"/>
      <c r="EX152" s="221"/>
      <c r="EY152" s="219"/>
      <c r="EZ152" s="220"/>
      <c r="FA152" s="220"/>
      <c r="FB152" s="220"/>
      <c r="FC152" s="220"/>
      <c r="FD152" s="220"/>
      <c r="FE152" s="220"/>
      <c r="FF152" s="221"/>
      <c r="FG152" s="219"/>
      <c r="FH152" s="220"/>
      <c r="FI152" s="220"/>
      <c r="FJ152" s="220"/>
      <c r="FK152" s="220"/>
      <c r="FL152" s="220"/>
      <c r="FM152" s="220"/>
      <c r="FN152" s="221"/>
      <c r="FO152" s="219"/>
      <c r="FP152" s="220"/>
      <c r="FQ152" s="220"/>
      <c r="FR152" s="220"/>
      <c r="FS152" s="220"/>
      <c r="FT152" s="220"/>
      <c r="FU152" s="220"/>
      <c r="FV152" s="221"/>
      <c r="FW152" s="219"/>
      <c r="FX152" s="220"/>
      <c r="FY152" s="220"/>
      <c r="FZ152" s="220"/>
      <c r="GA152" s="220"/>
      <c r="GB152" s="220"/>
      <c r="GC152" s="220"/>
      <c r="GD152" s="221"/>
      <c r="GE152" s="219"/>
      <c r="GF152" s="220"/>
      <c r="GG152" s="220"/>
      <c r="GH152" s="220"/>
      <c r="GI152" s="220"/>
      <c r="GJ152" s="220"/>
      <c r="GK152" s="220"/>
      <c r="GL152" s="221"/>
      <c r="GM152" s="219"/>
      <c r="GN152" s="220"/>
      <c r="GO152" s="220"/>
      <c r="GP152" s="220"/>
      <c r="GQ152" s="220"/>
      <c r="GR152" s="220"/>
      <c r="GS152" s="220"/>
      <c r="GT152" s="221"/>
      <c r="GU152" s="219"/>
      <c r="GV152" s="220"/>
      <c r="GW152" s="220"/>
      <c r="GX152" s="220"/>
      <c r="GY152" s="220"/>
      <c r="GZ152" s="220"/>
      <c r="HA152" s="220"/>
      <c r="HB152" s="221"/>
    </row>
    <row r="153" spans="1:210" ht="3.75" customHeight="1" x14ac:dyDescent="0.3">
      <c r="A153" s="2"/>
      <c r="H153" s="5"/>
      <c r="J153" s="5"/>
      <c r="K153" s="2"/>
      <c r="M153" s="66"/>
      <c r="N153" s="3"/>
      <c r="O153" s="3"/>
      <c r="P153" s="3"/>
      <c r="Q153" s="3"/>
      <c r="R153" s="5"/>
      <c r="S153" s="2"/>
      <c r="U153" s="66"/>
      <c r="V153" s="3"/>
      <c r="W153" s="3"/>
      <c r="X153" s="3"/>
      <c r="Y153" s="3"/>
      <c r="Z153" s="5"/>
      <c r="AA153" s="2"/>
      <c r="AC153" s="66"/>
      <c r="AD153" s="3"/>
      <c r="AE153" s="3"/>
      <c r="AF153" s="3"/>
      <c r="AG153" s="3"/>
      <c r="AH153" s="5"/>
      <c r="AI153" s="2"/>
      <c r="AK153" s="66"/>
      <c r="AL153" s="3"/>
      <c r="AM153" s="3"/>
      <c r="AN153" s="3"/>
      <c r="AO153" s="3"/>
      <c r="AP153" s="5"/>
      <c r="AQ153" s="2"/>
      <c r="AS153" s="66"/>
      <c r="AT153" s="3"/>
      <c r="AU153" s="3"/>
      <c r="AV153" s="3"/>
      <c r="AW153" s="3"/>
      <c r="AX153" s="5"/>
      <c r="AY153" s="2"/>
      <c r="BA153" s="66"/>
      <c r="BB153" s="3"/>
      <c r="BC153" s="3"/>
      <c r="BD153" s="3"/>
      <c r="BE153" s="3"/>
      <c r="BF153" s="5"/>
      <c r="BG153" s="2"/>
      <c r="BI153" s="66"/>
      <c r="BJ153" s="3"/>
      <c r="BK153" s="3"/>
      <c r="BL153" s="3"/>
      <c r="BM153" s="3"/>
      <c r="BN153" s="5"/>
      <c r="BO153" s="2"/>
      <c r="BQ153" s="66"/>
      <c r="BR153" s="3"/>
      <c r="BS153" s="3"/>
      <c r="BT153" s="3"/>
      <c r="BU153" s="3"/>
      <c r="BV153" s="5"/>
      <c r="BW153" s="2"/>
      <c r="BY153" s="66"/>
      <c r="BZ153" s="3"/>
      <c r="CA153" s="3"/>
      <c r="CB153" s="3"/>
      <c r="CC153" s="3"/>
      <c r="CD153" s="5"/>
      <c r="CE153" s="2"/>
      <c r="CG153" s="66"/>
      <c r="CH153" s="3"/>
      <c r="CI153" s="3"/>
      <c r="CJ153" s="3"/>
      <c r="CK153" s="3"/>
      <c r="CL153" s="5"/>
      <c r="CM153" s="2"/>
      <c r="CO153" s="66"/>
      <c r="CP153" s="3"/>
      <c r="CQ153" s="3"/>
      <c r="CR153" s="3"/>
      <c r="CS153" s="3"/>
      <c r="CT153" s="5"/>
      <c r="CU153" s="2"/>
      <c r="CW153" s="66"/>
      <c r="CX153" s="3"/>
      <c r="CY153" s="3"/>
      <c r="CZ153" s="3"/>
      <c r="DA153" s="3"/>
      <c r="DB153" s="5"/>
      <c r="DC153" s="2"/>
      <c r="DE153" s="66"/>
      <c r="DF153" s="3"/>
      <c r="DG153" s="3"/>
      <c r="DH153" s="3"/>
      <c r="DI153" s="3"/>
      <c r="DJ153" s="5"/>
      <c r="DK153" s="2"/>
      <c r="DM153" s="66"/>
      <c r="DN153" s="3"/>
      <c r="DO153" s="3"/>
      <c r="DP153" s="3"/>
      <c r="DQ153" s="3"/>
      <c r="DR153" s="5"/>
      <c r="DS153" s="2"/>
      <c r="DU153" s="66"/>
      <c r="DV153" s="3"/>
      <c r="DW153" s="3"/>
      <c r="DX153" s="3"/>
      <c r="DY153" s="3"/>
      <c r="DZ153" s="5"/>
      <c r="EA153" s="2"/>
      <c r="EC153" s="66"/>
      <c r="ED153" s="3"/>
      <c r="EE153" s="3"/>
      <c r="EF153" s="3"/>
      <c r="EG153" s="3"/>
      <c r="EH153" s="5"/>
      <c r="EI153" s="2"/>
      <c r="EK153" s="66"/>
      <c r="EL153" s="3"/>
      <c r="EM153" s="3"/>
      <c r="EN153" s="3"/>
      <c r="EO153" s="3"/>
      <c r="EP153" s="5"/>
      <c r="EQ153" s="2"/>
      <c r="ES153" s="66"/>
      <c r="ET153" s="3"/>
      <c r="EU153" s="3"/>
      <c r="EV153" s="3"/>
      <c r="EW153" s="3"/>
      <c r="EX153" s="5"/>
      <c r="EY153" s="2"/>
      <c r="FA153" s="66"/>
      <c r="FB153" s="3"/>
      <c r="FC153" s="3"/>
      <c r="FD153" s="3"/>
      <c r="FE153" s="3"/>
      <c r="FF153" s="5"/>
      <c r="FG153" s="2"/>
      <c r="FI153" s="66"/>
      <c r="FJ153" s="3"/>
      <c r="FK153" s="3"/>
      <c r="FL153" s="3"/>
      <c r="FM153" s="3"/>
      <c r="FN153" s="5"/>
      <c r="FO153" s="2"/>
      <c r="FQ153" s="66"/>
      <c r="FR153" s="3"/>
      <c r="FS153" s="3"/>
      <c r="FT153" s="3"/>
      <c r="FU153" s="3"/>
      <c r="FV153" s="5"/>
      <c r="FW153" s="2"/>
      <c r="FY153" s="66"/>
      <c r="FZ153" s="3"/>
      <c r="GA153" s="3"/>
      <c r="GB153" s="3"/>
      <c r="GC153" s="3"/>
      <c r="GD153" s="5"/>
      <c r="GE153" s="2"/>
      <c r="GG153" s="66"/>
      <c r="GH153" s="3"/>
      <c r="GI153" s="3"/>
      <c r="GJ153" s="3"/>
      <c r="GK153" s="3"/>
      <c r="GL153" s="5"/>
      <c r="GM153" s="2"/>
      <c r="GO153" s="66"/>
      <c r="GP153" s="3"/>
      <c r="GQ153" s="3"/>
      <c r="GR153" s="3"/>
      <c r="GS153" s="3"/>
      <c r="GT153" s="5"/>
      <c r="GU153" s="2"/>
      <c r="GW153" s="66"/>
      <c r="GX153" s="3"/>
      <c r="GY153" s="3"/>
      <c r="GZ153" s="3"/>
      <c r="HA153" s="3"/>
      <c r="HB153" s="5"/>
    </row>
    <row r="154" spans="1:210" ht="11.25" customHeight="1" x14ac:dyDescent="0.3">
      <c r="A154" s="6" t="s">
        <v>0</v>
      </c>
      <c r="H154" s="5"/>
      <c r="I154" s="119"/>
      <c r="J154" s="5"/>
      <c r="K154" s="6"/>
      <c r="M154" s="66"/>
      <c r="N154" s="3"/>
      <c r="O154" s="3"/>
      <c r="P154" s="3"/>
      <c r="Q154" s="3"/>
      <c r="R154" s="5"/>
      <c r="S154" s="6"/>
      <c r="U154" s="66"/>
      <c r="V154" s="3"/>
      <c r="W154" s="3"/>
      <c r="X154" s="3"/>
      <c r="Y154" s="3"/>
      <c r="Z154" s="5"/>
      <c r="AA154" s="6"/>
      <c r="AC154" s="66"/>
      <c r="AD154" s="3"/>
      <c r="AE154" s="3"/>
      <c r="AF154" s="3"/>
      <c r="AG154" s="3"/>
      <c r="AH154" s="5"/>
      <c r="AI154" s="6"/>
      <c r="AK154" s="66"/>
      <c r="AL154" s="3"/>
      <c r="AM154" s="3"/>
      <c r="AN154" s="3"/>
      <c r="AO154" s="3"/>
      <c r="AP154" s="5"/>
      <c r="AQ154" s="6"/>
      <c r="AS154" s="66"/>
      <c r="AT154" s="3"/>
      <c r="AU154" s="3"/>
      <c r="AV154" s="3"/>
      <c r="AW154" s="3"/>
      <c r="AX154" s="5"/>
      <c r="AY154" s="6"/>
      <c r="BA154" s="66"/>
      <c r="BB154" s="3"/>
      <c r="BC154" s="3"/>
      <c r="BD154" s="3"/>
      <c r="BE154" s="3"/>
      <c r="BF154" s="5"/>
      <c r="BG154" s="6"/>
      <c r="BI154" s="66"/>
      <c r="BJ154" s="3"/>
      <c r="BK154" s="3"/>
      <c r="BL154" s="3"/>
      <c r="BM154" s="3"/>
      <c r="BN154" s="5"/>
      <c r="BO154" s="6"/>
      <c r="BQ154" s="66"/>
      <c r="BR154" s="3"/>
      <c r="BS154" s="3"/>
      <c r="BT154" s="3"/>
      <c r="BU154" s="3"/>
      <c r="BV154" s="5"/>
      <c r="BW154" s="6"/>
      <c r="BY154" s="66"/>
      <c r="BZ154" s="3"/>
      <c r="CA154" s="3"/>
      <c r="CB154" s="3"/>
      <c r="CC154" s="3"/>
      <c r="CD154" s="5"/>
      <c r="CE154" s="6"/>
      <c r="CG154" s="66"/>
      <c r="CH154" s="3"/>
      <c r="CI154" s="3"/>
      <c r="CJ154" s="3"/>
      <c r="CK154" s="3"/>
      <c r="CL154" s="5"/>
      <c r="CM154" s="6"/>
      <c r="CO154" s="66"/>
      <c r="CP154" s="3"/>
      <c r="CQ154" s="3"/>
      <c r="CR154" s="3"/>
      <c r="CS154" s="3"/>
      <c r="CT154" s="5"/>
      <c r="CU154" s="6"/>
      <c r="CW154" s="66"/>
      <c r="CX154" s="3"/>
      <c r="CY154" s="3"/>
      <c r="CZ154" s="3"/>
      <c r="DA154" s="3"/>
      <c r="DB154" s="5"/>
      <c r="DC154" s="6"/>
      <c r="DE154" s="66"/>
      <c r="DF154" s="3"/>
      <c r="DG154" s="3"/>
      <c r="DH154" s="3"/>
      <c r="DI154" s="3"/>
      <c r="DJ154" s="5"/>
      <c r="DK154" s="6"/>
      <c r="DM154" s="66"/>
      <c r="DN154" s="3"/>
      <c r="DO154" s="3"/>
      <c r="DP154" s="3"/>
      <c r="DQ154" s="3"/>
      <c r="DR154" s="5"/>
      <c r="DS154" s="6"/>
      <c r="DU154" s="66"/>
      <c r="DV154" s="3"/>
      <c r="DW154" s="3"/>
      <c r="DX154" s="3"/>
      <c r="DY154" s="3"/>
      <c r="DZ154" s="5"/>
      <c r="EA154" s="6"/>
      <c r="EC154" s="66"/>
      <c r="ED154" s="3"/>
      <c r="EE154" s="3"/>
      <c r="EF154" s="3"/>
      <c r="EG154" s="3"/>
      <c r="EH154" s="5"/>
      <c r="EI154" s="6"/>
      <c r="EK154" s="66"/>
      <c r="EL154" s="3"/>
      <c r="EM154" s="3"/>
      <c r="EN154" s="3"/>
      <c r="EO154" s="3"/>
      <c r="EP154" s="5"/>
      <c r="EQ154" s="6"/>
      <c r="ES154" s="66"/>
      <c r="ET154" s="3"/>
      <c r="EU154" s="3"/>
      <c r="EV154" s="3"/>
      <c r="EW154" s="3"/>
      <c r="EX154" s="5"/>
      <c r="EY154" s="6"/>
      <c r="FA154" s="66"/>
      <c r="FB154" s="3"/>
      <c r="FC154" s="3"/>
      <c r="FD154" s="3"/>
      <c r="FE154" s="3"/>
      <c r="FF154" s="5"/>
      <c r="FG154" s="6"/>
      <c r="FI154" s="66"/>
      <c r="FJ154" s="3"/>
      <c r="FK154" s="3"/>
      <c r="FL154" s="3"/>
      <c r="FM154" s="3"/>
      <c r="FN154" s="5"/>
      <c r="FO154" s="6"/>
      <c r="FQ154" s="66"/>
      <c r="FR154" s="3"/>
      <c r="FS154" s="3"/>
      <c r="FT154" s="3"/>
      <c r="FU154" s="3"/>
      <c r="FV154" s="5"/>
      <c r="FW154" s="6"/>
      <c r="FY154" s="66"/>
      <c r="FZ154" s="3"/>
      <c r="GA154" s="3"/>
      <c r="GB154" s="3"/>
      <c r="GC154" s="3"/>
      <c r="GD154" s="5"/>
      <c r="GE154" s="6"/>
      <c r="GG154" s="66"/>
      <c r="GH154" s="3"/>
      <c r="GI154" s="3"/>
      <c r="GJ154" s="3"/>
      <c r="GK154" s="3"/>
      <c r="GL154" s="5"/>
      <c r="GM154" s="6"/>
      <c r="GO154" s="66"/>
      <c r="GP154" s="3"/>
      <c r="GQ154" s="3"/>
      <c r="GR154" s="3"/>
      <c r="GS154" s="3"/>
      <c r="GT154" s="5"/>
      <c r="GU154" s="6"/>
      <c r="GW154" s="66"/>
      <c r="GX154" s="3"/>
      <c r="GY154" s="3"/>
      <c r="GZ154" s="3"/>
      <c r="HA154" s="3"/>
      <c r="HB154" s="5"/>
    </row>
    <row r="155" spans="1:210" ht="3.75" customHeight="1" x14ac:dyDescent="0.3">
      <c r="A155" s="2"/>
      <c r="H155" s="7"/>
      <c r="J155" s="7"/>
      <c r="K155" s="2"/>
      <c r="M155" s="66"/>
      <c r="N155" s="3"/>
      <c r="O155" s="3"/>
      <c r="P155" s="3"/>
      <c r="Q155" s="3"/>
      <c r="R155" s="7"/>
      <c r="S155" s="2"/>
      <c r="U155" s="66"/>
      <c r="V155" s="3"/>
      <c r="W155" s="3"/>
      <c r="X155" s="3"/>
      <c r="Y155" s="3"/>
      <c r="Z155" s="7"/>
      <c r="AA155" s="2"/>
      <c r="AC155" s="66"/>
      <c r="AD155" s="3"/>
      <c r="AE155" s="3"/>
      <c r="AF155" s="3"/>
      <c r="AG155" s="3"/>
      <c r="AH155" s="7"/>
      <c r="AI155" s="2"/>
      <c r="AK155" s="66"/>
      <c r="AL155" s="3"/>
      <c r="AM155" s="3"/>
      <c r="AN155" s="3"/>
      <c r="AO155" s="3"/>
      <c r="AP155" s="7"/>
      <c r="AQ155" s="2"/>
      <c r="AS155" s="66"/>
      <c r="AT155" s="3"/>
      <c r="AU155" s="3"/>
      <c r="AV155" s="3"/>
      <c r="AW155" s="3"/>
      <c r="AX155" s="7"/>
      <c r="AY155" s="2"/>
      <c r="BA155" s="66"/>
      <c r="BB155" s="3"/>
      <c r="BC155" s="3"/>
      <c r="BD155" s="3"/>
      <c r="BE155" s="3"/>
      <c r="BF155" s="7"/>
      <c r="BG155" s="2"/>
      <c r="BI155" s="66"/>
      <c r="BJ155" s="3"/>
      <c r="BK155" s="3"/>
      <c r="BL155" s="3"/>
      <c r="BM155" s="3"/>
      <c r="BN155" s="7"/>
      <c r="BO155" s="2"/>
      <c r="BQ155" s="66"/>
      <c r="BR155" s="3"/>
      <c r="BS155" s="3"/>
      <c r="BT155" s="3"/>
      <c r="BU155" s="3"/>
      <c r="BV155" s="7"/>
      <c r="BW155" s="2"/>
      <c r="BY155" s="66"/>
      <c r="BZ155" s="3"/>
      <c r="CA155" s="3"/>
      <c r="CB155" s="3"/>
      <c r="CC155" s="3"/>
      <c r="CD155" s="7"/>
      <c r="CE155" s="2"/>
      <c r="CG155" s="66"/>
      <c r="CH155" s="3"/>
      <c r="CI155" s="3"/>
      <c r="CJ155" s="3"/>
      <c r="CK155" s="3"/>
      <c r="CL155" s="7"/>
      <c r="CM155" s="2"/>
      <c r="CO155" s="66"/>
      <c r="CP155" s="3"/>
      <c r="CQ155" s="3"/>
      <c r="CR155" s="3"/>
      <c r="CS155" s="3"/>
      <c r="CT155" s="7"/>
      <c r="CU155" s="2"/>
      <c r="CW155" s="66"/>
      <c r="CX155" s="3"/>
      <c r="CY155" s="3"/>
      <c r="CZ155" s="3"/>
      <c r="DA155" s="3"/>
      <c r="DB155" s="7"/>
      <c r="DC155" s="2"/>
      <c r="DE155" s="66"/>
      <c r="DF155" s="3"/>
      <c r="DG155" s="3"/>
      <c r="DH155" s="3"/>
      <c r="DI155" s="3"/>
      <c r="DJ155" s="7"/>
      <c r="DK155" s="2"/>
      <c r="DM155" s="66"/>
      <c r="DN155" s="3"/>
      <c r="DO155" s="3"/>
      <c r="DP155" s="3"/>
      <c r="DQ155" s="3"/>
      <c r="DR155" s="7"/>
      <c r="DS155" s="2"/>
      <c r="DU155" s="66"/>
      <c r="DV155" s="3"/>
      <c r="DW155" s="3"/>
      <c r="DX155" s="3"/>
      <c r="DY155" s="3"/>
      <c r="DZ155" s="7"/>
      <c r="EA155" s="2"/>
      <c r="EC155" s="66"/>
      <c r="ED155" s="3"/>
      <c r="EE155" s="3"/>
      <c r="EF155" s="3"/>
      <c r="EG155" s="3"/>
      <c r="EH155" s="7"/>
      <c r="EI155" s="2"/>
      <c r="EK155" s="66"/>
      <c r="EL155" s="3"/>
      <c r="EM155" s="3"/>
      <c r="EN155" s="3"/>
      <c r="EO155" s="3"/>
      <c r="EP155" s="7"/>
      <c r="EQ155" s="2"/>
      <c r="ES155" s="66"/>
      <c r="ET155" s="3"/>
      <c r="EU155" s="3"/>
      <c r="EV155" s="3"/>
      <c r="EW155" s="3"/>
      <c r="EX155" s="7"/>
      <c r="EY155" s="2"/>
      <c r="FA155" s="66"/>
      <c r="FB155" s="3"/>
      <c r="FC155" s="3"/>
      <c r="FD155" s="3"/>
      <c r="FE155" s="3"/>
      <c r="FF155" s="7"/>
      <c r="FG155" s="2"/>
      <c r="FI155" s="66"/>
      <c r="FJ155" s="3"/>
      <c r="FK155" s="3"/>
      <c r="FL155" s="3"/>
      <c r="FM155" s="3"/>
      <c r="FN155" s="7"/>
      <c r="FO155" s="2"/>
      <c r="FQ155" s="66"/>
      <c r="FR155" s="3"/>
      <c r="FS155" s="3"/>
      <c r="FT155" s="3"/>
      <c r="FU155" s="3"/>
      <c r="FV155" s="7"/>
      <c r="FW155" s="2"/>
      <c r="FY155" s="66"/>
      <c r="FZ155" s="3"/>
      <c r="GA155" s="3"/>
      <c r="GB155" s="3"/>
      <c r="GC155" s="3"/>
      <c r="GD155" s="7"/>
      <c r="GE155" s="2"/>
      <c r="GG155" s="66"/>
      <c r="GH155" s="3"/>
      <c r="GI155" s="3"/>
      <c r="GJ155" s="3"/>
      <c r="GK155" s="3"/>
      <c r="GL155" s="7"/>
      <c r="GM155" s="2"/>
      <c r="GO155" s="66"/>
      <c r="GP155" s="3"/>
      <c r="GQ155" s="3"/>
      <c r="GR155" s="3"/>
      <c r="GS155" s="3"/>
      <c r="GT155" s="7"/>
      <c r="GU155" s="2"/>
      <c r="GW155" s="66"/>
      <c r="GX155" s="3"/>
      <c r="GY155" s="3"/>
      <c r="GZ155" s="3"/>
      <c r="HA155" s="3"/>
      <c r="HB155" s="7"/>
    </row>
    <row r="156" spans="1:210" ht="13.5" customHeight="1" x14ac:dyDescent="0.3">
      <c r="A156" s="2" t="s">
        <v>96</v>
      </c>
      <c r="C156" s="66" t="s">
        <v>4</v>
      </c>
      <c r="E156" s="3" t="str">
        <f>E7</f>
        <v>MES:</v>
      </c>
      <c r="F156" s="3" t="str">
        <f>F7</f>
        <v>ENERO</v>
      </c>
      <c r="G156" s="3" t="str">
        <f>G122</f>
        <v xml:space="preserve">                                VIGENCIA FISCAL:      2018</v>
      </c>
      <c r="H156" s="5"/>
      <c r="J156" s="5"/>
      <c r="K156" s="2"/>
      <c r="M156" s="66"/>
      <c r="N156" s="3"/>
      <c r="O156" s="3"/>
      <c r="P156" s="3"/>
      <c r="Q156" s="3"/>
      <c r="R156" s="5"/>
      <c r="S156" s="2"/>
      <c r="U156" s="66"/>
      <c r="V156" s="3"/>
      <c r="W156" s="3"/>
      <c r="X156" s="3"/>
      <c r="Y156" s="3"/>
      <c r="Z156" s="5"/>
      <c r="AA156" s="2"/>
      <c r="AC156" s="66"/>
      <c r="AD156" s="3"/>
      <c r="AE156" s="3"/>
      <c r="AF156" s="3"/>
      <c r="AG156" s="3"/>
      <c r="AH156" s="5"/>
      <c r="AI156" s="2"/>
      <c r="AK156" s="66"/>
      <c r="AL156" s="3"/>
      <c r="AM156" s="3"/>
      <c r="AN156" s="3"/>
      <c r="AO156" s="3"/>
      <c r="AP156" s="5"/>
      <c r="AQ156" s="2"/>
      <c r="AS156" s="66"/>
      <c r="AT156" s="3"/>
      <c r="AU156" s="3"/>
      <c r="AV156" s="3"/>
      <c r="AW156" s="3"/>
      <c r="AX156" s="5"/>
      <c r="AY156" s="2"/>
      <c r="BA156" s="66"/>
      <c r="BB156" s="3"/>
      <c r="BC156" s="3"/>
      <c r="BD156" s="3"/>
      <c r="BE156" s="3"/>
      <c r="BF156" s="5"/>
      <c r="BG156" s="2"/>
      <c r="BI156" s="66"/>
      <c r="BJ156" s="3"/>
      <c r="BK156" s="3"/>
      <c r="BL156" s="3"/>
      <c r="BM156" s="3"/>
      <c r="BN156" s="5"/>
      <c r="BO156" s="2"/>
      <c r="BQ156" s="66"/>
      <c r="BR156" s="3"/>
      <c r="BS156" s="3"/>
      <c r="BT156" s="3"/>
      <c r="BU156" s="3"/>
      <c r="BV156" s="5"/>
      <c r="BW156" s="2"/>
      <c r="BY156" s="66"/>
      <c r="BZ156" s="3"/>
      <c r="CA156" s="3"/>
      <c r="CB156" s="3"/>
      <c r="CC156" s="3"/>
      <c r="CD156" s="5"/>
      <c r="CE156" s="2"/>
      <c r="CG156" s="66"/>
      <c r="CH156" s="3"/>
      <c r="CI156" s="3"/>
      <c r="CJ156" s="3"/>
      <c r="CK156" s="3"/>
      <c r="CL156" s="5"/>
      <c r="CM156" s="2"/>
      <c r="CO156" s="66"/>
      <c r="CP156" s="3"/>
      <c r="CQ156" s="3"/>
      <c r="CR156" s="3"/>
      <c r="CS156" s="3"/>
      <c r="CT156" s="5"/>
      <c r="CU156" s="2"/>
      <c r="CW156" s="66"/>
      <c r="CX156" s="3"/>
      <c r="CY156" s="3"/>
      <c r="CZ156" s="3"/>
      <c r="DA156" s="3"/>
      <c r="DB156" s="5"/>
      <c r="DC156" s="2"/>
      <c r="DE156" s="66"/>
      <c r="DF156" s="3"/>
      <c r="DG156" s="3"/>
      <c r="DH156" s="3"/>
      <c r="DI156" s="3"/>
      <c r="DJ156" s="5"/>
      <c r="DK156" s="2"/>
      <c r="DM156" s="66"/>
      <c r="DN156" s="3"/>
      <c r="DO156" s="3"/>
      <c r="DP156" s="3"/>
      <c r="DQ156" s="3"/>
      <c r="DR156" s="5"/>
      <c r="DS156" s="2"/>
      <c r="DU156" s="66"/>
      <c r="DV156" s="3"/>
      <c r="DW156" s="3"/>
      <c r="DX156" s="3"/>
      <c r="DY156" s="3"/>
      <c r="DZ156" s="5"/>
      <c r="EA156" s="2"/>
      <c r="EC156" s="66"/>
      <c r="ED156" s="3"/>
      <c r="EE156" s="3"/>
      <c r="EF156" s="3"/>
      <c r="EG156" s="3"/>
      <c r="EH156" s="5"/>
      <c r="EI156" s="2"/>
      <c r="EK156" s="66"/>
      <c r="EL156" s="3"/>
      <c r="EM156" s="3"/>
      <c r="EN156" s="3"/>
      <c r="EO156" s="3"/>
      <c r="EP156" s="5"/>
      <c r="EQ156" s="2"/>
      <c r="ES156" s="66"/>
      <c r="ET156" s="3"/>
      <c r="EU156" s="3"/>
      <c r="EV156" s="3"/>
      <c r="EW156" s="3"/>
      <c r="EX156" s="5"/>
      <c r="EY156" s="2"/>
      <c r="FA156" s="66"/>
      <c r="FB156" s="3"/>
      <c r="FC156" s="3"/>
      <c r="FD156" s="3"/>
      <c r="FE156" s="3"/>
      <c r="FF156" s="5"/>
      <c r="FG156" s="2"/>
      <c r="FI156" s="66"/>
      <c r="FJ156" s="3"/>
      <c r="FK156" s="3"/>
      <c r="FL156" s="3"/>
      <c r="FM156" s="3"/>
      <c r="FN156" s="5"/>
      <c r="FO156" s="2"/>
      <c r="FQ156" s="66"/>
      <c r="FR156" s="3"/>
      <c r="FS156" s="3"/>
      <c r="FT156" s="3"/>
      <c r="FU156" s="3"/>
      <c r="FV156" s="5"/>
      <c r="FW156" s="2"/>
      <c r="FY156" s="66"/>
      <c r="FZ156" s="3"/>
      <c r="GA156" s="3"/>
      <c r="GB156" s="3"/>
      <c r="GC156" s="3"/>
      <c r="GD156" s="5"/>
      <c r="GE156" s="2"/>
      <c r="GG156" s="66"/>
      <c r="GH156" s="3"/>
      <c r="GI156" s="3"/>
      <c r="GJ156" s="3"/>
      <c r="GK156" s="3"/>
      <c r="GL156" s="5"/>
      <c r="GM156" s="2"/>
      <c r="GO156" s="66"/>
      <c r="GP156" s="3"/>
      <c r="GQ156" s="3"/>
      <c r="GR156" s="3"/>
      <c r="GS156" s="3"/>
      <c r="GT156" s="5"/>
      <c r="GU156" s="2"/>
      <c r="GW156" s="66"/>
      <c r="GX156" s="3"/>
      <c r="GY156" s="3"/>
      <c r="GZ156" s="3"/>
      <c r="HA156" s="3"/>
      <c r="HB156" s="5"/>
    </row>
    <row r="157" spans="1:210" ht="11.25" customHeight="1" thickBot="1" x14ac:dyDescent="0.35">
      <c r="A157" s="2"/>
      <c r="H157" s="5"/>
      <c r="J157" s="5"/>
      <c r="K157" s="2"/>
      <c r="M157" s="66"/>
      <c r="N157" s="3"/>
      <c r="O157" s="3"/>
      <c r="P157" s="3"/>
      <c r="Q157" s="3"/>
      <c r="R157" s="5"/>
      <c r="S157" s="2"/>
      <c r="U157" s="66"/>
      <c r="V157" s="3"/>
      <c r="W157" s="3"/>
      <c r="X157" s="3"/>
      <c r="Y157" s="3"/>
      <c r="Z157" s="5"/>
      <c r="AA157" s="2"/>
      <c r="AC157" s="66"/>
      <c r="AD157" s="3"/>
      <c r="AE157" s="3"/>
      <c r="AF157" s="3"/>
      <c r="AG157" s="3"/>
      <c r="AH157" s="5"/>
      <c r="AI157" s="2"/>
      <c r="AK157" s="66"/>
      <c r="AL157" s="3"/>
      <c r="AM157" s="3"/>
      <c r="AN157" s="3"/>
      <c r="AO157" s="3"/>
      <c r="AP157" s="5"/>
      <c r="AQ157" s="2"/>
      <c r="AS157" s="66"/>
      <c r="AT157" s="3"/>
      <c r="AU157" s="3"/>
      <c r="AV157" s="3"/>
      <c r="AW157" s="3"/>
      <c r="AX157" s="5"/>
      <c r="AY157" s="2"/>
      <c r="BA157" s="66"/>
      <c r="BB157" s="3"/>
      <c r="BC157" s="3"/>
      <c r="BD157" s="3"/>
      <c r="BE157" s="3"/>
      <c r="BF157" s="5"/>
      <c r="BG157" s="2"/>
      <c r="BI157" s="66"/>
      <c r="BJ157" s="3"/>
      <c r="BK157" s="3"/>
      <c r="BL157" s="3"/>
      <c r="BM157" s="3"/>
      <c r="BN157" s="5"/>
      <c r="BO157" s="2"/>
      <c r="BQ157" s="66"/>
      <c r="BR157" s="3"/>
      <c r="BS157" s="3"/>
      <c r="BT157" s="3"/>
      <c r="BU157" s="3"/>
      <c r="BV157" s="5"/>
      <c r="BW157" s="2"/>
      <c r="BY157" s="66"/>
      <c r="BZ157" s="3"/>
      <c r="CA157" s="3"/>
      <c r="CB157" s="3"/>
      <c r="CC157" s="3"/>
      <c r="CD157" s="5"/>
      <c r="CE157" s="2"/>
      <c r="CG157" s="66"/>
      <c r="CH157" s="3"/>
      <c r="CI157" s="3"/>
      <c r="CJ157" s="3"/>
      <c r="CK157" s="3"/>
      <c r="CL157" s="5"/>
      <c r="CM157" s="2"/>
      <c r="CO157" s="66"/>
      <c r="CP157" s="3"/>
      <c r="CQ157" s="3"/>
      <c r="CR157" s="3"/>
      <c r="CS157" s="3"/>
      <c r="CT157" s="5"/>
      <c r="CU157" s="2"/>
      <c r="CW157" s="66"/>
      <c r="CX157" s="3"/>
      <c r="CY157" s="3"/>
      <c r="CZ157" s="3"/>
      <c r="DA157" s="3"/>
      <c r="DB157" s="5"/>
      <c r="DC157" s="2"/>
      <c r="DE157" s="66"/>
      <c r="DF157" s="3"/>
      <c r="DG157" s="3"/>
      <c r="DH157" s="3"/>
      <c r="DI157" s="3"/>
      <c r="DJ157" s="5"/>
      <c r="DK157" s="2"/>
      <c r="DM157" s="66"/>
      <c r="DN157" s="3"/>
      <c r="DO157" s="3"/>
      <c r="DP157" s="3"/>
      <c r="DQ157" s="3"/>
      <c r="DR157" s="5"/>
      <c r="DS157" s="2"/>
      <c r="DU157" s="66"/>
      <c r="DV157" s="3"/>
      <c r="DW157" s="3"/>
      <c r="DX157" s="3"/>
      <c r="DY157" s="3"/>
      <c r="DZ157" s="5"/>
      <c r="EA157" s="2"/>
      <c r="EC157" s="66"/>
      <c r="ED157" s="3"/>
      <c r="EE157" s="3"/>
      <c r="EF157" s="3"/>
      <c r="EG157" s="3"/>
      <c r="EH157" s="5"/>
      <c r="EI157" s="2"/>
      <c r="EK157" s="66"/>
      <c r="EL157" s="3"/>
      <c r="EM157" s="3"/>
      <c r="EN157" s="3"/>
      <c r="EO157" s="3"/>
      <c r="EP157" s="5"/>
      <c r="EQ157" s="2"/>
      <c r="ES157" s="66"/>
      <c r="ET157" s="3"/>
      <c r="EU157" s="3"/>
      <c r="EV157" s="3"/>
      <c r="EW157" s="3"/>
      <c r="EX157" s="5"/>
      <c r="EY157" s="2"/>
      <c r="FA157" s="66"/>
      <c r="FB157" s="3"/>
      <c r="FC157" s="3"/>
      <c r="FD157" s="3"/>
      <c r="FE157" s="3"/>
      <c r="FF157" s="5"/>
      <c r="FG157" s="2"/>
      <c r="FI157" s="66"/>
      <c r="FJ157" s="3"/>
      <c r="FK157" s="3"/>
      <c r="FL157" s="3"/>
      <c r="FM157" s="3"/>
      <c r="FN157" s="5"/>
      <c r="FO157" s="2"/>
      <c r="FQ157" s="66"/>
      <c r="FR157" s="3"/>
      <c r="FS157" s="3"/>
      <c r="FT157" s="3"/>
      <c r="FU157" s="3"/>
      <c r="FV157" s="5"/>
      <c r="FW157" s="2"/>
      <c r="FY157" s="66"/>
      <c r="FZ157" s="3"/>
      <c r="GA157" s="3"/>
      <c r="GB157" s="3"/>
      <c r="GC157" s="3"/>
      <c r="GD157" s="5"/>
      <c r="GE157" s="2"/>
      <c r="GG157" s="66"/>
      <c r="GH157" s="3"/>
      <c r="GI157" s="3"/>
      <c r="GJ157" s="3"/>
      <c r="GK157" s="3"/>
      <c r="GL157" s="5"/>
      <c r="GM157" s="2"/>
      <c r="GO157" s="66"/>
      <c r="GP157" s="3"/>
      <c r="GQ157" s="3"/>
      <c r="GR157" s="3"/>
      <c r="GS157" s="3"/>
      <c r="GT157" s="5"/>
      <c r="GU157" s="2"/>
      <c r="GW157" s="66"/>
      <c r="GX157" s="3"/>
      <c r="GY157" s="3"/>
      <c r="GZ157" s="3"/>
      <c r="HA157" s="3"/>
      <c r="HB157" s="5"/>
    </row>
    <row r="158" spans="1:210" ht="27" customHeight="1" thickBot="1" x14ac:dyDescent="0.35">
      <c r="A158" s="141" t="s">
        <v>98</v>
      </c>
      <c r="B158" s="114"/>
      <c r="C158" s="115" t="s">
        <v>99</v>
      </c>
      <c r="D158" s="116" t="s">
        <v>100</v>
      </c>
      <c r="E158" s="116" t="s">
        <v>101</v>
      </c>
      <c r="F158" s="116" t="s">
        <v>102</v>
      </c>
      <c r="G158" s="116" t="s">
        <v>103</v>
      </c>
      <c r="H158" s="117" t="s">
        <v>195</v>
      </c>
    </row>
    <row r="159" spans="1:210" ht="48" customHeight="1" x14ac:dyDescent="0.3">
      <c r="A159" s="27">
        <v>2401060010</v>
      </c>
      <c r="B159" s="28">
        <v>11</v>
      </c>
      <c r="C159" s="33" t="s">
        <v>155</v>
      </c>
      <c r="D159" s="122">
        <v>212606904462</v>
      </c>
      <c r="E159" s="122">
        <v>212606904462</v>
      </c>
      <c r="F159" s="122">
        <v>212606904462</v>
      </c>
      <c r="G159" s="122">
        <v>0</v>
      </c>
      <c r="H159" s="123">
        <v>0</v>
      </c>
    </row>
    <row r="160" spans="1:210" ht="79.5" customHeight="1" x14ac:dyDescent="0.3">
      <c r="A160" s="27">
        <v>2401060011</v>
      </c>
      <c r="B160" s="28">
        <v>10</v>
      </c>
      <c r="C160" s="33" t="s">
        <v>156</v>
      </c>
      <c r="D160" s="122">
        <v>33978918312</v>
      </c>
      <c r="E160" s="122">
        <v>33978918312</v>
      </c>
      <c r="F160" s="122">
        <v>33978918312</v>
      </c>
      <c r="G160" s="122">
        <v>0</v>
      </c>
      <c r="H160" s="123">
        <v>0</v>
      </c>
    </row>
    <row r="161" spans="1:11" ht="79.5" customHeight="1" x14ac:dyDescent="0.3">
      <c r="A161" s="27">
        <v>2401060011</v>
      </c>
      <c r="B161" s="28">
        <v>11</v>
      </c>
      <c r="C161" s="33" t="s">
        <v>156</v>
      </c>
      <c r="D161" s="122">
        <v>53538055370</v>
      </c>
      <c r="E161" s="122">
        <v>53538055370</v>
      </c>
      <c r="F161" s="122">
        <v>53538055370</v>
      </c>
      <c r="G161" s="122">
        <v>0</v>
      </c>
      <c r="H161" s="123">
        <v>0</v>
      </c>
    </row>
    <row r="162" spans="1:11" ht="33.75" customHeight="1" x14ac:dyDescent="0.3">
      <c r="A162" s="27">
        <v>2401060012</v>
      </c>
      <c r="B162" s="28">
        <v>11</v>
      </c>
      <c r="C162" s="33" t="s">
        <v>76</v>
      </c>
      <c r="D162" s="124">
        <v>375048722958</v>
      </c>
      <c r="E162" s="122">
        <v>0</v>
      </c>
      <c r="F162" s="122">
        <v>0</v>
      </c>
      <c r="G162" s="122">
        <v>0</v>
      </c>
      <c r="H162" s="123">
        <v>0</v>
      </c>
      <c r="J162" s="145"/>
      <c r="K162" s="145"/>
    </row>
    <row r="163" spans="1:11" ht="63.6" customHeight="1" x14ac:dyDescent="0.3">
      <c r="A163" s="27">
        <v>2401060015</v>
      </c>
      <c r="B163" s="28">
        <v>10</v>
      </c>
      <c r="C163" s="33" t="s">
        <v>202</v>
      </c>
      <c r="D163" s="124">
        <v>63211773697</v>
      </c>
      <c r="E163" s="122">
        <v>63211773697</v>
      </c>
      <c r="F163" s="122">
        <v>63211773697</v>
      </c>
      <c r="G163" s="122">
        <v>0</v>
      </c>
      <c r="H163" s="123">
        <v>0</v>
      </c>
      <c r="J163" s="145"/>
      <c r="K163" s="145"/>
    </row>
    <row r="164" spans="1:11" ht="49.2" customHeight="1" x14ac:dyDescent="0.3">
      <c r="A164" s="27">
        <v>2401060016</v>
      </c>
      <c r="B164" s="28">
        <v>10</v>
      </c>
      <c r="C164" s="33" t="s">
        <v>203</v>
      </c>
      <c r="D164" s="124">
        <v>96414711092</v>
      </c>
      <c r="E164" s="122">
        <v>96414711092</v>
      </c>
      <c r="F164" s="122">
        <v>96414711092</v>
      </c>
      <c r="G164" s="122">
        <v>0</v>
      </c>
      <c r="H164" s="123">
        <v>0</v>
      </c>
      <c r="J164" s="145"/>
      <c r="K164" s="145"/>
    </row>
    <row r="165" spans="1:11" ht="82.5" customHeight="1" x14ac:dyDescent="0.3">
      <c r="A165" s="27">
        <v>2401060017</v>
      </c>
      <c r="B165" s="28">
        <v>10</v>
      </c>
      <c r="C165" s="33" t="s">
        <v>204</v>
      </c>
      <c r="D165" s="124">
        <v>44822399836</v>
      </c>
      <c r="E165" s="122">
        <v>44822399836</v>
      </c>
      <c r="F165" s="122">
        <v>44822399836</v>
      </c>
      <c r="G165" s="122">
        <v>0</v>
      </c>
      <c r="H165" s="123">
        <v>0</v>
      </c>
      <c r="J165" s="145"/>
      <c r="K165" s="145"/>
    </row>
    <row r="166" spans="1:11" ht="48.75" customHeight="1" x14ac:dyDescent="0.3">
      <c r="A166" s="27">
        <v>2401060018</v>
      </c>
      <c r="B166" s="28">
        <v>10</v>
      </c>
      <c r="C166" s="33" t="s">
        <v>205</v>
      </c>
      <c r="D166" s="124">
        <v>19917325962</v>
      </c>
      <c r="E166" s="122">
        <v>19917325962</v>
      </c>
      <c r="F166" s="122">
        <v>19917325962</v>
      </c>
      <c r="G166" s="122">
        <v>0</v>
      </c>
      <c r="H166" s="123">
        <v>0</v>
      </c>
      <c r="J166" s="145"/>
      <c r="K166" s="145"/>
    </row>
    <row r="167" spans="1:11" ht="51" customHeight="1" x14ac:dyDescent="0.3">
      <c r="A167" s="27">
        <v>2401060025</v>
      </c>
      <c r="B167" s="28">
        <v>10</v>
      </c>
      <c r="C167" s="33" t="s">
        <v>206</v>
      </c>
      <c r="D167" s="124">
        <v>35168493659</v>
      </c>
      <c r="E167" s="122">
        <v>35168493659</v>
      </c>
      <c r="F167" s="122">
        <v>35168493659</v>
      </c>
      <c r="G167" s="122">
        <v>0</v>
      </c>
      <c r="H167" s="123">
        <v>0</v>
      </c>
      <c r="J167" s="145"/>
      <c r="K167" s="145"/>
    </row>
    <row r="168" spans="1:11" ht="69" customHeight="1" x14ac:dyDescent="0.3">
      <c r="A168" s="27">
        <v>2401060026</v>
      </c>
      <c r="B168" s="28">
        <v>10</v>
      </c>
      <c r="C168" s="33" t="s">
        <v>207</v>
      </c>
      <c r="D168" s="124">
        <v>23977095422</v>
      </c>
      <c r="E168" s="122">
        <v>23977095422</v>
      </c>
      <c r="F168" s="122">
        <v>23977095422</v>
      </c>
      <c r="G168" s="122">
        <v>0</v>
      </c>
      <c r="H168" s="123">
        <v>0</v>
      </c>
      <c r="J168" s="145"/>
      <c r="K168" s="145"/>
    </row>
    <row r="169" spans="1:11" ht="43.5" customHeight="1" x14ac:dyDescent="0.3">
      <c r="A169" s="27">
        <v>240160031</v>
      </c>
      <c r="B169" s="28">
        <v>20</v>
      </c>
      <c r="C169" s="33" t="s">
        <v>75</v>
      </c>
      <c r="D169" s="124">
        <v>38046000000</v>
      </c>
      <c r="E169" s="122">
        <v>0</v>
      </c>
      <c r="F169" s="122">
        <v>0</v>
      </c>
      <c r="G169" s="122">
        <v>0</v>
      </c>
      <c r="H169" s="123">
        <v>0</v>
      </c>
    </row>
    <row r="170" spans="1:11" ht="69.75" customHeight="1" x14ac:dyDescent="0.3">
      <c r="A170" s="27">
        <v>2401060032</v>
      </c>
      <c r="B170" s="28">
        <v>10</v>
      </c>
      <c r="C170" s="33" t="s">
        <v>208</v>
      </c>
      <c r="D170" s="124">
        <v>13016958191</v>
      </c>
      <c r="E170" s="122">
        <v>13016958191</v>
      </c>
      <c r="F170" s="122">
        <v>13016958191</v>
      </c>
      <c r="G170" s="122">
        <v>0</v>
      </c>
      <c r="H170" s="123">
        <v>0</v>
      </c>
    </row>
    <row r="171" spans="1:11" ht="13.5" customHeight="1" x14ac:dyDescent="0.3">
      <c r="A171" s="27">
        <v>2404</v>
      </c>
      <c r="B171" s="28"/>
      <c r="C171" s="33" t="s">
        <v>157</v>
      </c>
      <c r="D171" s="122">
        <f>+D172</f>
        <v>143833689253</v>
      </c>
      <c r="E171" s="122">
        <f>+E172</f>
        <v>91968188065</v>
      </c>
      <c r="F171" s="122">
        <f>+F172</f>
        <v>91967975360</v>
      </c>
      <c r="G171" s="122">
        <f>+G172</f>
        <v>0</v>
      </c>
      <c r="H171" s="123">
        <f>+H172</f>
        <v>0</v>
      </c>
    </row>
    <row r="172" spans="1:11" ht="13.5" customHeight="1" x14ac:dyDescent="0.3">
      <c r="A172" s="27">
        <v>24040600</v>
      </c>
      <c r="B172" s="28"/>
      <c r="C172" s="33" t="s">
        <v>73</v>
      </c>
      <c r="D172" s="122">
        <f>SUM(D173:D174)</f>
        <v>143833689253</v>
      </c>
      <c r="E172" s="122">
        <f>SUM(E173:E174)</f>
        <v>91968188065</v>
      </c>
      <c r="F172" s="122">
        <f>SUM(F173:F174)</f>
        <v>91967975360</v>
      </c>
      <c r="G172" s="122">
        <f>SUM(G173:G174)</f>
        <v>0</v>
      </c>
      <c r="H172" s="123">
        <f>SUM(H173:H174)</f>
        <v>0</v>
      </c>
    </row>
    <row r="173" spans="1:11" ht="47.25" customHeight="1" x14ac:dyDescent="0.3">
      <c r="A173" s="27">
        <v>240406001</v>
      </c>
      <c r="B173" s="28">
        <v>11</v>
      </c>
      <c r="C173" s="33" t="s">
        <v>77</v>
      </c>
      <c r="D173" s="122">
        <v>41383000000</v>
      </c>
      <c r="E173" s="122">
        <v>0</v>
      </c>
      <c r="F173" s="122">
        <v>0</v>
      </c>
      <c r="G173" s="122">
        <v>0</v>
      </c>
      <c r="H173" s="123">
        <v>0</v>
      </c>
    </row>
    <row r="174" spans="1:11" ht="45" customHeight="1" x14ac:dyDescent="0.3">
      <c r="A174" s="27">
        <v>240406001</v>
      </c>
      <c r="B174" s="28">
        <v>20</v>
      </c>
      <c r="C174" s="33" t="s">
        <v>77</v>
      </c>
      <c r="D174" s="122">
        <v>102450689253</v>
      </c>
      <c r="E174" s="122">
        <v>91968188065</v>
      </c>
      <c r="F174" s="122">
        <v>91967975360</v>
      </c>
      <c r="G174" s="124">
        <v>0</v>
      </c>
      <c r="H174" s="125">
        <v>0</v>
      </c>
    </row>
    <row r="175" spans="1:11" ht="15.6" x14ac:dyDescent="0.3">
      <c r="A175" s="27">
        <v>2405</v>
      </c>
      <c r="B175" s="28"/>
      <c r="C175" s="33" t="s">
        <v>158</v>
      </c>
      <c r="D175" s="122">
        <f>+D176</f>
        <v>1872000000</v>
      </c>
      <c r="E175" s="122">
        <f>+E176</f>
        <v>920966121</v>
      </c>
      <c r="F175" s="122">
        <f>+F176</f>
        <v>920966121</v>
      </c>
      <c r="G175" s="122">
        <f>+G176</f>
        <v>0</v>
      </c>
      <c r="H175" s="123">
        <f>+H176</f>
        <v>0</v>
      </c>
    </row>
    <row r="176" spans="1:11" ht="16.5" customHeight="1" thickBot="1" x14ac:dyDescent="0.35">
      <c r="A176" s="35">
        <v>24050600</v>
      </c>
      <c r="B176" s="36"/>
      <c r="C176" s="88" t="s">
        <v>73</v>
      </c>
      <c r="D176" s="127">
        <f>+D187</f>
        <v>1872000000</v>
      </c>
      <c r="E176" s="127">
        <f>+E187</f>
        <v>920966121</v>
      </c>
      <c r="F176" s="127">
        <f>+F187</f>
        <v>920966121</v>
      </c>
      <c r="G176" s="127">
        <f>+G187</f>
        <v>0</v>
      </c>
      <c r="H176" s="128">
        <f>+H187</f>
        <v>0</v>
      </c>
    </row>
    <row r="177" spans="1:8" ht="6" customHeight="1" thickBot="1" x14ac:dyDescent="0.35">
      <c r="A177" s="146"/>
      <c r="B177" s="146"/>
      <c r="C177" s="147"/>
      <c r="D177" s="148"/>
      <c r="E177" s="148"/>
      <c r="F177" s="148"/>
      <c r="G177" s="148"/>
      <c r="H177" s="148"/>
    </row>
    <row r="178" spans="1:8" x14ac:dyDescent="0.3">
      <c r="A178" s="222" t="s">
        <v>1</v>
      </c>
      <c r="B178" s="223"/>
      <c r="C178" s="223"/>
      <c r="D178" s="223"/>
      <c r="E178" s="223"/>
      <c r="F178" s="223"/>
      <c r="G178" s="223"/>
      <c r="H178" s="224"/>
    </row>
    <row r="179" spans="1:8" ht="12" customHeight="1" x14ac:dyDescent="0.3">
      <c r="A179" s="219" t="s">
        <v>95</v>
      </c>
      <c r="B179" s="220"/>
      <c r="C179" s="220"/>
      <c r="D179" s="220"/>
      <c r="E179" s="220"/>
      <c r="F179" s="220"/>
      <c r="G179" s="220"/>
      <c r="H179" s="221"/>
    </row>
    <row r="180" spans="1:8" ht="1.5" hidden="1" customHeight="1" x14ac:dyDescent="0.3">
      <c r="A180" s="2"/>
      <c r="H180" s="5"/>
    </row>
    <row r="181" spans="1:8" ht="12" customHeight="1" x14ac:dyDescent="0.3">
      <c r="A181" s="6" t="s">
        <v>0</v>
      </c>
      <c r="H181" s="5"/>
    </row>
    <row r="182" spans="1:8" ht="2.25" hidden="1" customHeight="1" x14ac:dyDescent="0.3">
      <c r="A182" s="2"/>
      <c r="H182" s="7"/>
    </row>
    <row r="183" spans="1:8" ht="15.75" customHeight="1" thickBot="1" x14ac:dyDescent="0.35">
      <c r="A183" s="2" t="s">
        <v>96</v>
      </c>
      <c r="C183" s="66" t="s">
        <v>4</v>
      </c>
      <c r="E183" s="3" t="str">
        <f>E122</f>
        <v>MES:</v>
      </c>
      <c r="F183" s="3" t="str">
        <f>F7</f>
        <v>ENERO</v>
      </c>
      <c r="G183" s="3" t="str">
        <f>G156</f>
        <v xml:space="preserve">                                VIGENCIA FISCAL:      2018</v>
      </c>
      <c r="H183" s="5"/>
    </row>
    <row r="184" spans="1:8" ht="3" hidden="1" customHeight="1" thickBot="1" x14ac:dyDescent="0.35">
      <c r="A184" s="2"/>
      <c r="H184" s="5"/>
    </row>
    <row r="185" spans="1:8" ht="15" customHeight="1" thickBot="1" x14ac:dyDescent="0.35">
      <c r="A185" s="132"/>
      <c r="B185" s="133"/>
      <c r="C185" s="134"/>
      <c r="D185" s="135"/>
      <c r="E185" s="135"/>
      <c r="F185" s="135"/>
      <c r="G185" s="135"/>
      <c r="H185" s="136"/>
    </row>
    <row r="186" spans="1:8" ht="27.75" customHeight="1" thickBot="1" x14ac:dyDescent="0.35">
      <c r="A186" s="141" t="s">
        <v>98</v>
      </c>
      <c r="B186" s="114"/>
      <c r="C186" s="115" t="s">
        <v>99</v>
      </c>
      <c r="D186" s="116" t="s">
        <v>100</v>
      </c>
      <c r="E186" s="116" t="s">
        <v>101</v>
      </c>
      <c r="F186" s="116" t="s">
        <v>102</v>
      </c>
      <c r="G186" s="116" t="s">
        <v>103</v>
      </c>
      <c r="H186" s="117" t="s">
        <v>195</v>
      </c>
    </row>
    <row r="187" spans="1:8" ht="29.4" customHeight="1" x14ac:dyDescent="0.3">
      <c r="A187" s="27">
        <v>240506001</v>
      </c>
      <c r="B187" s="28">
        <v>20</v>
      </c>
      <c r="C187" s="84" t="s">
        <v>78</v>
      </c>
      <c r="D187" s="122">
        <v>1872000000</v>
      </c>
      <c r="E187" s="122">
        <v>920966121</v>
      </c>
      <c r="F187" s="122">
        <v>920966121</v>
      </c>
      <c r="G187" s="122">
        <v>0</v>
      </c>
      <c r="H187" s="123">
        <v>0</v>
      </c>
    </row>
    <row r="188" spans="1:8" ht="29.25" customHeight="1" x14ac:dyDescent="0.3">
      <c r="A188" s="27">
        <v>2499</v>
      </c>
      <c r="B188" s="28"/>
      <c r="C188" s="33" t="s">
        <v>159</v>
      </c>
      <c r="D188" s="122">
        <f>+D189</f>
        <v>55498157998</v>
      </c>
      <c r="E188" s="122">
        <f>+E189</f>
        <v>42154359391</v>
      </c>
      <c r="F188" s="122">
        <f>+F189</f>
        <v>40049023482</v>
      </c>
      <c r="G188" s="122">
        <f>+G189</f>
        <v>40493951</v>
      </c>
      <c r="H188" s="123">
        <f>+H189</f>
        <v>40493951</v>
      </c>
    </row>
    <row r="189" spans="1:8" ht="16.5" customHeight="1" x14ac:dyDescent="0.3">
      <c r="A189" s="27">
        <v>24990600</v>
      </c>
      <c r="B189" s="28"/>
      <c r="C189" s="33" t="s">
        <v>73</v>
      </c>
      <c r="D189" s="122">
        <f>SUM(D190:D194)</f>
        <v>55498157998</v>
      </c>
      <c r="E189" s="122">
        <f>SUM(E190:E194)</f>
        <v>42154359391</v>
      </c>
      <c r="F189" s="122">
        <f>SUM(F190:F194)</f>
        <v>40049023482</v>
      </c>
      <c r="G189" s="122">
        <f>SUM(G190:G194)</f>
        <v>40493951</v>
      </c>
      <c r="H189" s="123">
        <f>SUM(H190:H194)</f>
        <v>40493951</v>
      </c>
    </row>
    <row r="190" spans="1:8" ht="30.75" customHeight="1" x14ac:dyDescent="0.3">
      <c r="A190" s="27">
        <v>249906001</v>
      </c>
      <c r="B190" s="28">
        <v>20</v>
      </c>
      <c r="C190" s="33" t="s">
        <v>80</v>
      </c>
      <c r="D190" s="122">
        <v>7072782774</v>
      </c>
      <c r="E190" s="122">
        <v>7030611126</v>
      </c>
      <c r="F190" s="122">
        <v>6514118909</v>
      </c>
      <c r="G190" s="122">
        <v>0</v>
      </c>
      <c r="H190" s="123">
        <v>0</v>
      </c>
    </row>
    <row r="191" spans="1:8" ht="33.75" customHeight="1" x14ac:dyDescent="0.3">
      <c r="A191" s="27">
        <v>249906001</v>
      </c>
      <c r="B191" s="28">
        <v>21</v>
      </c>
      <c r="C191" s="33" t="s">
        <v>80</v>
      </c>
      <c r="D191" s="122">
        <v>17400000000</v>
      </c>
      <c r="E191" s="122">
        <v>16355750842</v>
      </c>
      <c r="F191" s="122">
        <v>16349024176</v>
      </c>
      <c r="G191" s="122">
        <v>0</v>
      </c>
      <c r="H191" s="123">
        <v>0</v>
      </c>
    </row>
    <row r="192" spans="1:8" ht="47.4" customHeight="1" x14ac:dyDescent="0.3">
      <c r="A192" s="27">
        <v>249906002</v>
      </c>
      <c r="B192" s="28">
        <v>20</v>
      </c>
      <c r="C192" s="33" t="s">
        <v>160</v>
      </c>
      <c r="D192" s="122">
        <v>150000000</v>
      </c>
      <c r="E192" s="122">
        <v>0</v>
      </c>
      <c r="F192" s="122">
        <v>0</v>
      </c>
      <c r="G192" s="122">
        <v>0</v>
      </c>
      <c r="H192" s="123">
        <v>0</v>
      </c>
    </row>
    <row r="193" spans="1:8" ht="61.95" customHeight="1" x14ac:dyDescent="0.3">
      <c r="A193" s="27">
        <v>249906003</v>
      </c>
      <c r="B193" s="28">
        <v>21</v>
      </c>
      <c r="C193" s="33" t="s">
        <v>79</v>
      </c>
      <c r="D193" s="122">
        <v>5772038700</v>
      </c>
      <c r="E193" s="122">
        <v>1471926759</v>
      </c>
      <c r="F193" s="122">
        <v>1470789902</v>
      </c>
      <c r="G193" s="122">
        <v>0</v>
      </c>
      <c r="H193" s="123">
        <v>0</v>
      </c>
    </row>
    <row r="194" spans="1:8" ht="33.6" customHeight="1" thickBot="1" x14ac:dyDescent="0.35">
      <c r="A194" s="27">
        <v>249906004</v>
      </c>
      <c r="B194" s="28">
        <v>20</v>
      </c>
      <c r="C194" s="33" t="s">
        <v>161</v>
      </c>
      <c r="D194" s="122">
        <v>25103336524</v>
      </c>
      <c r="E194" s="122">
        <v>17296070664</v>
      </c>
      <c r="F194" s="122">
        <v>15715090495</v>
      </c>
      <c r="G194" s="122">
        <v>40493951</v>
      </c>
      <c r="H194" s="123">
        <v>40493951</v>
      </c>
    </row>
    <row r="195" spans="1:8" ht="15" customHeight="1" thickBot="1" x14ac:dyDescent="0.35">
      <c r="A195" s="225" t="s">
        <v>162</v>
      </c>
      <c r="B195" s="226"/>
      <c r="C195" s="227"/>
      <c r="D195" s="149">
        <f>+D137+D133+D11</f>
        <v>2496240643789</v>
      </c>
      <c r="E195" s="149">
        <f>+E137+E133+E11</f>
        <v>1316044196991.74</v>
      </c>
      <c r="F195" s="149">
        <f>+F11+F133+F137</f>
        <v>1274257448749.74</v>
      </c>
      <c r="G195" s="149">
        <f>+G137+G133+G11</f>
        <v>4854631861</v>
      </c>
      <c r="H195" s="150">
        <f>+H137+H133+H11</f>
        <v>4265079268</v>
      </c>
    </row>
    <row r="196" spans="1:8" ht="12" customHeight="1" x14ac:dyDescent="0.3">
      <c r="A196" s="151"/>
      <c r="B196" s="110"/>
      <c r="C196" s="111"/>
      <c r="D196" s="112"/>
      <c r="E196" s="152"/>
      <c r="F196" s="153"/>
      <c r="G196" s="153"/>
      <c r="H196" s="113"/>
    </row>
    <row r="197" spans="1:8" ht="18.600000000000001" customHeight="1" x14ac:dyDescent="0.3">
      <c r="A197" s="2"/>
      <c r="F197" s="148"/>
      <c r="G197" s="148"/>
      <c r="H197" s="5"/>
    </row>
    <row r="198" spans="1:8" ht="18.600000000000001" customHeight="1" x14ac:dyDescent="0.3">
      <c r="A198" s="2"/>
      <c r="F198" s="148"/>
      <c r="G198" s="148"/>
      <c r="H198" s="5"/>
    </row>
    <row r="199" spans="1:8" ht="18.600000000000001" customHeight="1" x14ac:dyDescent="0.3">
      <c r="A199" s="2"/>
      <c r="F199" s="148"/>
      <c r="G199" s="148"/>
      <c r="H199" s="5"/>
    </row>
    <row r="200" spans="1:8" ht="18.600000000000001" customHeight="1" x14ac:dyDescent="0.3">
      <c r="A200" s="2"/>
      <c r="F200" s="148"/>
      <c r="G200" s="148"/>
      <c r="H200" s="5"/>
    </row>
    <row r="201" spans="1:8" ht="30.6" customHeight="1" x14ac:dyDescent="0.3">
      <c r="A201" s="2"/>
      <c r="C201" s="66" t="s">
        <v>163</v>
      </c>
      <c r="D201" s="154"/>
      <c r="E201" s="1"/>
      <c r="F201" s="148" t="s">
        <v>164</v>
      </c>
      <c r="G201" s="148"/>
      <c r="H201" s="5"/>
    </row>
    <row r="202" spans="1:8" x14ac:dyDescent="0.3">
      <c r="A202" s="6"/>
      <c r="C202" s="155" t="s">
        <v>192</v>
      </c>
      <c r="D202" s="1"/>
      <c r="E202" s="154"/>
      <c r="F202" s="107" t="s">
        <v>165</v>
      </c>
      <c r="H202" s="5"/>
    </row>
    <row r="203" spans="1:8" x14ac:dyDescent="0.3">
      <c r="A203" s="6"/>
      <c r="C203" s="155" t="s">
        <v>166</v>
      </c>
      <c r="D203" s="154"/>
      <c r="E203" s="1"/>
      <c r="F203" s="107" t="s">
        <v>167</v>
      </c>
      <c r="H203" s="156"/>
    </row>
    <row r="204" spans="1:8" x14ac:dyDescent="0.3">
      <c r="A204" s="6"/>
      <c r="C204" s="155"/>
      <c r="D204" s="1"/>
      <c r="E204" s="1"/>
      <c r="F204" s="107"/>
      <c r="H204" s="156"/>
    </row>
    <row r="205" spans="1:8" ht="16.5" hidden="1" customHeight="1" x14ac:dyDescent="0.3">
      <c r="A205" s="2"/>
      <c r="D205" s="107"/>
      <c r="H205" s="5"/>
    </row>
    <row r="206" spans="1:8" ht="16.5" hidden="1" customHeight="1" thickBot="1" x14ac:dyDescent="0.35">
      <c r="A206" s="2"/>
      <c r="D206" s="107"/>
      <c r="E206" s="1"/>
      <c r="H206" s="5"/>
    </row>
    <row r="207" spans="1:8" ht="16.5" customHeight="1" x14ac:dyDescent="0.3">
      <c r="A207" s="2"/>
      <c r="D207" s="107"/>
      <c r="E207" s="1"/>
      <c r="H207" s="5"/>
    </row>
    <row r="208" spans="1:8" ht="16.5" customHeight="1" x14ac:dyDescent="0.3">
      <c r="A208" s="2"/>
      <c r="D208" s="107"/>
      <c r="E208" s="1"/>
      <c r="H208" s="5"/>
    </row>
    <row r="209" spans="1:8" x14ac:dyDescent="0.3">
      <c r="A209" s="2"/>
      <c r="D209" s="107"/>
      <c r="E209" s="1"/>
      <c r="H209" s="5"/>
    </row>
    <row r="210" spans="1:8" ht="2.25" customHeight="1" x14ac:dyDescent="0.3">
      <c r="A210" s="2"/>
      <c r="D210" s="107"/>
      <c r="E210" s="1"/>
      <c r="H210" s="5"/>
    </row>
    <row r="211" spans="1:8" x14ac:dyDescent="0.3">
      <c r="A211" s="2"/>
      <c r="C211" s="157" t="s">
        <v>164</v>
      </c>
      <c r="D211" s="107" t="s">
        <v>164</v>
      </c>
      <c r="E211" s="1"/>
      <c r="F211" s="107" t="s">
        <v>164</v>
      </c>
      <c r="H211" s="5"/>
    </row>
    <row r="212" spans="1:8" ht="12.75" customHeight="1" x14ac:dyDescent="0.3">
      <c r="A212" s="2"/>
      <c r="C212" s="155" t="s">
        <v>168</v>
      </c>
      <c r="D212" s="107" t="s">
        <v>169</v>
      </c>
      <c r="E212" s="1"/>
      <c r="F212" s="107" t="s">
        <v>91</v>
      </c>
      <c r="H212" s="5"/>
    </row>
    <row r="213" spans="1:8" ht="17.25" customHeight="1" thickBot="1" x14ac:dyDescent="0.35">
      <c r="A213" s="46"/>
      <c r="B213" s="47"/>
      <c r="C213" s="158" t="s">
        <v>170</v>
      </c>
      <c r="D213" s="159" t="s">
        <v>171</v>
      </c>
      <c r="E213" s="47"/>
      <c r="F213" s="159" t="s">
        <v>172</v>
      </c>
      <c r="G213" s="48"/>
      <c r="H213" s="50"/>
    </row>
  </sheetData>
  <mergeCells count="39">
    <mergeCell ref="A178:H178"/>
    <mergeCell ref="A179:H179"/>
    <mergeCell ref="A195:C195"/>
    <mergeCell ref="FG152:FN152"/>
    <mergeCell ref="FO152:FV152"/>
    <mergeCell ref="BO152:BV152"/>
    <mergeCell ref="BW152:CD152"/>
    <mergeCell ref="CE152:CL152"/>
    <mergeCell ref="CM152:CT152"/>
    <mergeCell ref="CU152:DB152"/>
    <mergeCell ref="DC152:DJ152"/>
    <mergeCell ref="S152:Z152"/>
    <mergeCell ref="AA152:AH152"/>
    <mergeCell ref="AI152:AP152"/>
    <mergeCell ref="AQ152:AX152"/>
    <mergeCell ref="AY152:BF152"/>
    <mergeCell ref="FW152:GD152"/>
    <mergeCell ref="GE152:GL152"/>
    <mergeCell ref="GM152:GT152"/>
    <mergeCell ref="GU152:HB152"/>
    <mergeCell ref="DK152:DR152"/>
    <mergeCell ref="DS152:DZ152"/>
    <mergeCell ref="EA152:EH152"/>
    <mergeCell ref="EI152:EP152"/>
    <mergeCell ref="EQ152:EX152"/>
    <mergeCell ref="EY152:FF152"/>
    <mergeCell ref="BG152:BN152"/>
    <mergeCell ref="A117:H117"/>
    <mergeCell ref="A118:H118"/>
    <mergeCell ref="A151:H151"/>
    <mergeCell ref="A152:H152"/>
    <mergeCell ref="I152:J152"/>
    <mergeCell ref="K152:R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E84" sqref="E84"/>
    </sheetView>
  </sheetViews>
  <sheetFormatPr baseColWidth="10" defaultColWidth="11.44140625" defaultRowHeight="14.4" x14ac:dyDescent="0.3"/>
  <cols>
    <col min="1" max="1" width="13.5546875" style="1" customWidth="1"/>
    <col min="2" max="2" width="6.6640625" style="1" customWidth="1"/>
    <col min="3" max="3" width="49.88671875" style="1" customWidth="1"/>
    <col min="4" max="4" width="21.88671875" style="1" customWidth="1"/>
    <col min="5" max="5" width="18.5546875" style="145" customWidth="1"/>
    <col min="6" max="6" width="21.33203125" style="3" customWidth="1"/>
    <col min="7" max="7" width="17.88671875" style="3" hidden="1" customWidth="1"/>
    <col min="8" max="8" width="21" style="3" hidden="1" customWidth="1"/>
    <col min="9" max="9" width="1.109375" style="3" hidden="1" customWidth="1"/>
    <col min="10" max="10" width="20" style="3" customWidth="1"/>
    <col min="11" max="12" width="17.44140625" style="3" hidden="1" customWidth="1"/>
    <col min="13" max="13" width="23.5546875" style="3" customWidth="1"/>
    <col min="14" max="14" width="2.6640625" style="1" customWidth="1"/>
    <col min="15" max="15" width="19.5546875" style="1" hidden="1" customWidth="1"/>
    <col min="16" max="16" width="15.44140625" style="1" hidden="1" customWidth="1"/>
    <col min="17" max="34" width="0" style="1" hidden="1" customWidth="1"/>
    <col min="35" max="35" width="13.44140625" style="1" customWidth="1"/>
    <col min="36" max="36" width="15.44140625" style="1" customWidth="1"/>
    <col min="37" max="256" width="11.44140625" style="1"/>
    <col min="257" max="257" width="13.5546875" style="1" customWidth="1"/>
    <col min="258" max="258" width="6.6640625" style="1" customWidth="1"/>
    <col min="259" max="259" width="49.88671875" style="1" customWidth="1"/>
    <col min="260" max="260" width="21.88671875" style="1" customWidth="1"/>
    <col min="261" max="261" width="18.5546875" style="1" customWidth="1"/>
    <col min="262" max="262" width="21.332031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546875" style="1" customWidth="1"/>
    <col min="270" max="270" width="2.6640625" style="1" customWidth="1"/>
    <col min="271" max="290" width="0" style="1" hidden="1" customWidth="1"/>
    <col min="291" max="291" width="13.44140625" style="1" customWidth="1"/>
    <col min="292" max="292" width="15.44140625" style="1" customWidth="1"/>
    <col min="293" max="512" width="11.44140625" style="1"/>
    <col min="513" max="513" width="13.5546875" style="1" customWidth="1"/>
    <col min="514" max="514" width="6.6640625" style="1" customWidth="1"/>
    <col min="515" max="515" width="49.88671875" style="1" customWidth="1"/>
    <col min="516" max="516" width="21.88671875" style="1" customWidth="1"/>
    <col min="517" max="517" width="18.5546875" style="1" customWidth="1"/>
    <col min="518" max="518" width="21.332031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546875" style="1" customWidth="1"/>
    <col min="526" max="526" width="2.6640625" style="1" customWidth="1"/>
    <col min="527" max="546" width="0" style="1" hidden="1" customWidth="1"/>
    <col min="547" max="547" width="13.44140625" style="1" customWidth="1"/>
    <col min="548" max="548" width="15.44140625" style="1" customWidth="1"/>
    <col min="549" max="768" width="11.44140625" style="1"/>
    <col min="769" max="769" width="13.5546875" style="1" customWidth="1"/>
    <col min="770" max="770" width="6.6640625" style="1" customWidth="1"/>
    <col min="771" max="771" width="49.88671875" style="1" customWidth="1"/>
    <col min="772" max="772" width="21.88671875" style="1" customWidth="1"/>
    <col min="773" max="773" width="18.5546875" style="1" customWidth="1"/>
    <col min="774" max="774" width="21.332031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546875" style="1" customWidth="1"/>
    <col min="782" max="782" width="2.6640625" style="1" customWidth="1"/>
    <col min="783" max="802" width="0" style="1" hidden="1" customWidth="1"/>
    <col min="803" max="803" width="13.44140625" style="1" customWidth="1"/>
    <col min="804" max="804" width="15.44140625" style="1" customWidth="1"/>
    <col min="805" max="1024" width="11.44140625" style="1"/>
    <col min="1025" max="1025" width="13.5546875" style="1" customWidth="1"/>
    <col min="1026" max="1026" width="6.6640625" style="1" customWidth="1"/>
    <col min="1027" max="1027" width="49.88671875" style="1" customWidth="1"/>
    <col min="1028" max="1028" width="21.88671875" style="1" customWidth="1"/>
    <col min="1029" max="1029" width="18.5546875" style="1" customWidth="1"/>
    <col min="1030" max="1030" width="21.332031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546875" style="1" customWidth="1"/>
    <col min="1038" max="1038" width="2.6640625" style="1" customWidth="1"/>
    <col min="1039" max="1058" width="0" style="1" hidden="1" customWidth="1"/>
    <col min="1059" max="1059" width="13.44140625" style="1" customWidth="1"/>
    <col min="1060" max="1060" width="15.44140625" style="1" customWidth="1"/>
    <col min="1061" max="1280" width="11.44140625" style="1"/>
    <col min="1281" max="1281" width="13.5546875" style="1" customWidth="1"/>
    <col min="1282" max="1282" width="6.6640625" style="1" customWidth="1"/>
    <col min="1283" max="1283" width="49.88671875" style="1" customWidth="1"/>
    <col min="1284" max="1284" width="21.88671875" style="1" customWidth="1"/>
    <col min="1285" max="1285" width="18.5546875" style="1" customWidth="1"/>
    <col min="1286" max="1286" width="21.332031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546875" style="1" customWidth="1"/>
    <col min="1294" max="1294" width="2.6640625" style="1" customWidth="1"/>
    <col min="1295" max="1314" width="0" style="1" hidden="1" customWidth="1"/>
    <col min="1315" max="1315" width="13.44140625" style="1" customWidth="1"/>
    <col min="1316" max="1316" width="15.44140625" style="1" customWidth="1"/>
    <col min="1317" max="1536" width="11.44140625" style="1"/>
    <col min="1537" max="1537" width="13.5546875" style="1" customWidth="1"/>
    <col min="1538" max="1538" width="6.6640625" style="1" customWidth="1"/>
    <col min="1539" max="1539" width="49.88671875" style="1" customWidth="1"/>
    <col min="1540" max="1540" width="21.88671875" style="1" customWidth="1"/>
    <col min="1541" max="1541" width="18.5546875" style="1" customWidth="1"/>
    <col min="1542" max="1542" width="21.332031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546875" style="1" customWidth="1"/>
    <col min="1550" max="1550" width="2.6640625" style="1" customWidth="1"/>
    <col min="1551" max="1570" width="0" style="1" hidden="1" customWidth="1"/>
    <col min="1571" max="1571" width="13.44140625" style="1" customWidth="1"/>
    <col min="1572" max="1572" width="15.44140625" style="1" customWidth="1"/>
    <col min="1573" max="1792" width="11.44140625" style="1"/>
    <col min="1793" max="1793" width="13.5546875" style="1" customWidth="1"/>
    <col min="1794" max="1794" width="6.6640625" style="1" customWidth="1"/>
    <col min="1795" max="1795" width="49.88671875" style="1" customWidth="1"/>
    <col min="1796" max="1796" width="21.88671875" style="1" customWidth="1"/>
    <col min="1797" max="1797" width="18.5546875" style="1" customWidth="1"/>
    <col min="1798" max="1798" width="21.332031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546875" style="1" customWidth="1"/>
    <col min="1806" max="1806" width="2.6640625" style="1" customWidth="1"/>
    <col min="1807" max="1826" width="0" style="1" hidden="1" customWidth="1"/>
    <col min="1827" max="1827" width="13.44140625" style="1" customWidth="1"/>
    <col min="1828" max="1828" width="15.44140625" style="1" customWidth="1"/>
    <col min="1829" max="2048" width="11.44140625" style="1"/>
    <col min="2049" max="2049" width="13.5546875" style="1" customWidth="1"/>
    <col min="2050" max="2050" width="6.6640625" style="1" customWidth="1"/>
    <col min="2051" max="2051" width="49.88671875" style="1" customWidth="1"/>
    <col min="2052" max="2052" width="21.88671875" style="1" customWidth="1"/>
    <col min="2053" max="2053" width="18.5546875" style="1" customWidth="1"/>
    <col min="2054" max="2054" width="21.332031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546875" style="1" customWidth="1"/>
    <col min="2062" max="2062" width="2.6640625" style="1" customWidth="1"/>
    <col min="2063" max="2082" width="0" style="1" hidden="1" customWidth="1"/>
    <col min="2083" max="2083" width="13.44140625" style="1" customWidth="1"/>
    <col min="2084" max="2084" width="15.44140625" style="1" customWidth="1"/>
    <col min="2085" max="2304" width="11.44140625" style="1"/>
    <col min="2305" max="2305" width="13.5546875" style="1" customWidth="1"/>
    <col min="2306" max="2306" width="6.6640625" style="1" customWidth="1"/>
    <col min="2307" max="2307" width="49.88671875" style="1" customWidth="1"/>
    <col min="2308" max="2308" width="21.88671875" style="1" customWidth="1"/>
    <col min="2309" max="2309" width="18.5546875" style="1" customWidth="1"/>
    <col min="2310" max="2310" width="21.332031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546875" style="1" customWidth="1"/>
    <col min="2318" max="2318" width="2.6640625" style="1" customWidth="1"/>
    <col min="2319" max="2338" width="0" style="1" hidden="1" customWidth="1"/>
    <col min="2339" max="2339" width="13.44140625" style="1" customWidth="1"/>
    <col min="2340" max="2340" width="15.44140625" style="1" customWidth="1"/>
    <col min="2341" max="2560" width="11.44140625" style="1"/>
    <col min="2561" max="2561" width="13.5546875" style="1" customWidth="1"/>
    <col min="2562" max="2562" width="6.6640625" style="1" customWidth="1"/>
    <col min="2563" max="2563" width="49.88671875" style="1" customWidth="1"/>
    <col min="2564" max="2564" width="21.88671875" style="1" customWidth="1"/>
    <col min="2565" max="2565" width="18.5546875" style="1" customWidth="1"/>
    <col min="2566" max="2566" width="21.332031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546875" style="1" customWidth="1"/>
    <col min="2574" max="2574" width="2.6640625" style="1" customWidth="1"/>
    <col min="2575" max="2594" width="0" style="1" hidden="1" customWidth="1"/>
    <col min="2595" max="2595" width="13.44140625" style="1" customWidth="1"/>
    <col min="2596" max="2596" width="15.44140625" style="1" customWidth="1"/>
    <col min="2597" max="2816" width="11.44140625" style="1"/>
    <col min="2817" max="2817" width="13.5546875" style="1" customWidth="1"/>
    <col min="2818" max="2818" width="6.6640625" style="1" customWidth="1"/>
    <col min="2819" max="2819" width="49.88671875" style="1" customWidth="1"/>
    <col min="2820" max="2820" width="21.88671875" style="1" customWidth="1"/>
    <col min="2821" max="2821" width="18.5546875" style="1" customWidth="1"/>
    <col min="2822" max="2822" width="21.332031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546875" style="1" customWidth="1"/>
    <col min="2830" max="2830" width="2.6640625" style="1" customWidth="1"/>
    <col min="2831" max="2850" width="0" style="1" hidden="1" customWidth="1"/>
    <col min="2851" max="2851" width="13.44140625" style="1" customWidth="1"/>
    <col min="2852" max="2852" width="15.44140625" style="1" customWidth="1"/>
    <col min="2853" max="3072" width="11.44140625" style="1"/>
    <col min="3073" max="3073" width="13.5546875" style="1" customWidth="1"/>
    <col min="3074" max="3074" width="6.6640625" style="1" customWidth="1"/>
    <col min="3075" max="3075" width="49.88671875" style="1" customWidth="1"/>
    <col min="3076" max="3076" width="21.88671875" style="1" customWidth="1"/>
    <col min="3077" max="3077" width="18.5546875" style="1" customWidth="1"/>
    <col min="3078" max="3078" width="21.332031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546875" style="1" customWidth="1"/>
    <col min="3086" max="3086" width="2.6640625" style="1" customWidth="1"/>
    <col min="3087" max="3106" width="0" style="1" hidden="1" customWidth="1"/>
    <col min="3107" max="3107" width="13.44140625" style="1" customWidth="1"/>
    <col min="3108" max="3108" width="15.44140625" style="1" customWidth="1"/>
    <col min="3109" max="3328" width="11.44140625" style="1"/>
    <col min="3329" max="3329" width="13.5546875" style="1" customWidth="1"/>
    <col min="3330" max="3330" width="6.6640625" style="1" customWidth="1"/>
    <col min="3331" max="3331" width="49.88671875" style="1" customWidth="1"/>
    <col min="3332" max="3332" width="21.88671875" style="1" customWidth="1"/>
    <col min="3333" max="3333" width="18.5546875" style="1" customWidth="1"/>
    <col min="3334" max="3334" width="21.332031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546875" style="1" customWidth="1"/>
    <col min="3342" max="3342" width="2.6640625" style="1" customWidth="1"/>
    <col min="3343" max="3362" width="0" style="1" hidden="1" customWidth="1"/>
    <col min="3363" max="3363" width="13.44140625" style="1" customWidth="1"/>
    <col min="3364" max="3364" width="15.44140625" style="1" customWidth="1"/>
    <col min="3365" max="3584" width="11.44140625" style="1"/>
    <col min="3585" max="3585" width="13.5546875" style="1" customWidth="1"/>
    <col min="3586" max="3586" width="6.6640625" style="1" customWidth="1"/>
    <col min="3587" max="3587" width="49.88671875" style="1" customWidth="1"/>
    <col min="3588" max="3588" width="21.88671875" style="1" customWidth="1"/>
    <col min="3589" max="3589" width="18.5546875" style="1" customWidth="1"/>
    <col min="3590" max="3590" width="21.332031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546875" style="1" customWidth="1"/>
    <col min="3598" max="3598" width="2.6640625" style="1" customWidth="1"/>
    <col min="3599" max="3618" width="0" style="1" hidden="1" customWidth="1"/>
    <col min="3619" max="3619" width="13.44140625" style="1" customWidth="1"/>
    <col min="3620" max="3620" width="15.44140625" style="1" customWidth="1"/>
    <col min="3621" max="3840" width="11.44140625" style="1"/>
    <col min="3841" max="3841" width="13.5546875" style="1" customWidth="1"/>
    <col min="3842" max="3842" width="6.6640625" style="1" customWidth="1"/>
    <col min="3843" max="3843" width="49.88671875" style="1" customWidth="1"/>
    <col min="3844" max="3844" width="21.88671875" style="1" customWidth="1"/>
    <col min="3845" max="3845" width="18.5546875" style="1" customWidth="1"/>
    <col min="3846" max="3846" width="21.332031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546875" style="1" customWidth="1"/>
    <col min="3854" max="3854" width="2.6640625" style="1" customWidth="1"/>
    <col min="3855" max="3874" width="0" style="1" hidden="1" customWidth="1"/>
    <col min="3875" max="3875" width="13.44140625" style="1" customWidth="1"/>
    <col min="3876" max="3876" width="15.44140625" style="1" customWidth="1"/>
    <col min="3877" max="4096" width="11.44140625" style="1"/>
    <col min="4097" max="4097" width="13.5546875" style="1" customWidth="1"/>
    <col min="4098" max="4098" width="6.6640625" style="1" customWidth="1"/>
    <col min="4099" max="4099" width="49.88671875" style="1" customWidth="1"/>
    <col min="4100" max="4100" width="21.88671875" style="1" customWidth="1"/>
    <col min="4101" max="4101" width="18.5546875" style="1" customWidth="1"/>
    <col min="4102" max="4102" width="21.332031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546875" style="1" customWidth="1"/>
    <col min="4110" max="4110" width="2.6640625" style="1" customWidth="1"/>
    <col min="4111" max="4130" width="0" style="1" hidden="1" customWidth="1"/>
    <col min="4131" max="4131" width="13.44140625" style="1" customWidth="1"/>
    <col min="4132" max="4132" width="15.44140625" style="1" customWidth="1"/>
    <col min="4133" max="4352" width="11.44140625" style="1"/>
    <col min="4353" max="4353" width="13.5546875" style="1" customWidth="1"/>
    <col min="4354" max="4354" width="6.6640625" style="1" customWidth="1"/>
    <col min="4355" max="4355" width="49.88671875" style="1" customWidth="1"/>
    <col min="4356" max="4356" width="21.88671875" style="1" customWidth="1"/>
    <col min="4357" max="4357" width="18.5546875" style="1" customWidth="1"/>
    <col min="4358" max="4358" width="21.332031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546875" style="1" customWidth="1"/>
    <col min="4366" max="4366" width="2.6640625" style="1" customWidth="1"/>
    <col min="4367" max="4386" width="0" style="1" hidden="1" customWidth="1"/>
    <col min="4387" max="4387" width="13.44140625" style="1" customWidth="1"/>
    <col min="4388" max="4388" width="15.44140625" style="1" customWidth="1"/>
    <col min="4389" max="4608" width="11.44140625" style="1"/>
    <col min="4609" max="4609" width="13.5546875" style="1" customWidth="1"/>
    <col min="4610" max="4610" width="6.6640625" style="1" customWidth="1"/>
    <col min="4611" max="4611" width="49.88671875" style="1" customWidth="1"/>
    <col min="4612" max="4612" width="21.88671875" style="1" customWidth="1"/>
    <col min="4613" max="4613" width="18.5546875" style="1" customWidth="1"/>
    <col min="4614" max="4614" width="21.332031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546875" style="1" customWidth="1"/>
    <col min="4622" max="4622" width="2.6640625" style="1" customWidth="1"/>
    <col min="4623" max="4642" width="0" style="1" hidden="1" customWidth="1"/>
    <col min="4643" max="4643" width="13.44140625" style="1" customWidth="1"/>
    <col min="4644" max="4644" width="15.44140625" style="1" customWidth="1"/>
    <col min="4645" max="4864" width="11.44140625" style="1"/>
    <col min="4865" max="4865" width="13.5546875" style="1" customWidth="1"/>
    <col min="4866" max="4866" width="6.6640625" style="1" customWidth="1"/>
    <col min="4867" max="4867" width="49.88671875" style="1" customWidth="1"/>
    <col min="4868" max="4868" width="21.88671875" style="1" customWidth="1"/>
    <col min="4869" max="4869" width="18.5546875" style="1" customWidth="1"/>
    <col min="4870" max="4870" width="21.332031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546875" style="1" customWidth="1"/>
    <col min="4878" max="4878" width="2.6640625" style="1" customWidth="1"/>
    <col min="4879" max="4898" width="0" style="1" hidden="1" customWidth="1"/>
    <col min="4899" max="4899" width="13.44140625" style="1" customWidth="1"/>
    <col min="4900" max="4900" width="15.44140625" style="1" customWidth="1"/>
    <col min="4901" max="5120" width="11.44140625" style="1"/>
    <col min="5121" max="5121" width="13.5546875" style="1" customWidth="1"/>
    <col min="5122" max="5122" width="6.6640625" style="1" customWidth="1"/>
    <col min="5123" max="5123" width="49.88671875" style="1" customWidth="1"/>
    <col min="5124" max="5124" width="21.88671875" style="1" customWidth="1"/>
    <col min="5125" max="5125" width="18.5546875" style="1" customWidth="1"/>
    <col min="5126" max="5126" width="21.332031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546875" style="1" customWidth="1"/>
    <col min="5134" max="5134" width="2.6640625" style="1" customWidth="1"/>
    <col min="5135" max="5154" width="0" style="1" hidden="1" customWidth="1"/>
    <col min="5155" max="5155" width="13.44140625" style="1" customWidth="1"/>
    <col min="5156" max="5156" width="15.44140625" style="1" customWidth="1"/>
    <col min="5157" max="5376" width="11.44140625" style="1"/>
    <col min="5377" max="5377" width="13.5546875" style="1" customWidth="1"/>
    <col min="5378" max="5378" width="6.6640625" style="1" customWidth="1"/>
    <col min="5379" max="5379" width="49.88671875" style="1" customWidth="1"/>
    <col min="5380" max="5380" width="21.88671875" style="1" customWidth="1"/>
    <col min="5381" max="5381" width="18.5546875" style="1" customWidth="1"/>
    <col min="5382" max="5382" width="21.332031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546875" style="1" customWidth="1"/>
    <col min="5390" max="5390" width="2.6640625" style="1" customWidth="1"/>
    <col min="5391" max="5410" width="0" style="1" hidden="1" customWidth="1"/>
    <col min="5411" max="5411" width="13.44140625" style="1" customWidth="1"/>
    <col min="5412" max="5412" width="15.44140625" style="1" customWidth="1"/>
    <col min="5413" max="5632" width="11.44140625" style="1"/>
    <col min="5633" max="5633" width="13.5546875" style="1" customWidth="1"/>
    <col min="5634" max="5634" width="6.6640625" style="1" customWidth="1"/>
    <col min="5635" max="5635" width="49.88671875" style="1" customWidth="1"/>
    <col min="5636" max="5636" width="21.88671875" style="1" customWidth="1"/>
    <col min="5637" max="5637" width="18.5546875" style="1" customWidth="1"/>
    <col min="5638" max="5638" width="21.332031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546875" style="1" customWidth="1"/>
    <col min="5646" max="5646" width="2.6640625" style="1" customWidth="1"/>
    <col min="5647" max="5666" width="0" style="1" hidden="1" customWidth="1"/>
    <col min="5667" max="5667" width="13.44140625" style="1" customWidth="1"/>
    <col min="5668" max="5668" width="15.44140625" style="1" customWidth="1"/>
    <col min="5669" max="5888" width="11.44140625" style="1"/>
    <col min="5889" max="5889" width="13.5546875" style="1" customWidth="1"/>
    <col min="5890" max="5890" width="6.6640625" style="1" customWidth="1"/>
    <col min="5891" max="5891" width="49.88671875" style="1" customWidth="1"/>
    <col min="5892" max="5892" width="21.88671875" style="1" customWidth="1"/>
    <col min="5893" max="5893" width="18.5546875" style="1" customWidth="1"/>
    <col min="5894" max="5894" width="21.332031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546875" style="1" customWidth="1"/>
    <col min="5902" max="5902" width="2.6640625" style="1" customWidth="1"/>
    <col min="5903" max="5922" width="0" style="1" hidden="1" customWidth="1"/>
    <col min="5923" max="5923" width="13.44140625" style="1" customWidth="1"/>
    <col min="5924" max="5924" width="15.44140625" style="1" customWidth="1"/>
    <col min="5925" max="6144" width="11.44140625" style="1"/>
    <col min="6145" max="6145" width="13.5546875" style="1" customWidth="1"/>
    <col min="6146" max="6146" width="6.6640625" style="1" customWidth="1"/>
    <col min="6147" max="6147" width="49.88671875" style="1" customWidth="1"/>
    <col min="6148" max="6148" width="21.88671875" style="1" customWidth="1"/>
    <col min="6149" max="6149" width="18.5546875" style="1" customWidth="1"/>
    <col min="6150" max="6150" width="21.332031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546875" style="1" customWidth="1"/>
    <col min="6158" max="6158" width="2.6640625" style="1" customWidth="1"/>
    <col min="6159" max="6178" width="0" style="1" hidden="1" customWidth="1"/>
    <col min="6179" max="6179" width="13.44140625" style="1" customWidth="1"/>
    <col min="6180" max="6180" width="15.44140625" style="1" customWidth="1"/>
    <col min="6181" max="6400" width="11.44140625" style="1"/>
    <col min="6401" max="6401" width="13.5546875" style="1" customWidth="1"/>
    <col min="6402" max="6402" width="6.6640625" style="1" customWidth="1"/>
    <col min="6403" max="6403" width="49.88671875" style="1" customWidth="1"/>
    <col min="6404" max="6404" width="21.88671875" style="1" customWidth="1"/>
    <col min="6405" max="6405" width="18.5546875" style="1" customWidth="1"/>
    <col min="6406" max="6406" width="21.332031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546875" style="1" customWidth="1"/>
    <col min="6414" max="6414" width="2.6640625" style="1" customWidth="1"/>
    <col min="6415" max="6434" width="0" style="1" hidden="1" customWidth="1"/>
    <col min="6435" max="6435" width="13.44140625" style="1" customWidth="1"/>
    <col min="6436" max="6436" width="15.44140625" style="1" customWidth="1"/>
    <col min="6437" max="6656" width="11.44140625" style="1"/>
    <col min="6657" max="6657" width="13.5546875" style="1" customWidth="1"/>
    <col min="6658" max="6658" width="6.6640625" style="1" customWidth="1"/>
    <col min="6659" max="6659" width="49.88671875" style="1" customWidth="1"/>
    <col min="6660" max="6660" width="21.88671875" style="1" customWidth="1"/>
    <col min="6661" max="6661" width="18.5546875" style="1" customWidth="1"/>
    <col min="6662" max="6662" width="21.332031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546875" style="1" customWidth="1"/>
    <col min="6670" max="6670" width="2.6640625" style="1" customWidth="1"/>
    <col min="6671" max="6690" width="0" style="1" hidden="1" customWidth="1"/>
    <col min="6691" max="6691" width="13.44140625" style="1" customWidth="1"/>
    <col min="6692" max="6692" width="15.44140625" style="1" customWidth="1"/>
    <col min="6693" max="6912" width="11.44140625" style="1"/>
    <col min="6913" max="6913" width="13.5546875" style="1" customWidth="1"/>
    <col min="6914" max="6914" width="6.6640625" style="1" customWidth="1"/>
    <col min="6915" max="6915" width="49.88671875" style="1" customWidth="1"/>
    <col min="6916" max="6916" width="21.88671875" style="1" customWidth="1"/>
    <col min="6917" max="6917" width="18.5546875" style="1" customWidth="1"/>
    <col min="6918" max="6918" width="21.332031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546875" style="1" customWidth="1"/>
    <col min="6926" max="6926" width="2.6640625" style="1" customWidth="1"/>
    <col min="6927" max="6946" width="0" style="1" hidden="1" customWidth="1"/>
    <col min="6947" max="6947" width="13.44140625" style="1" customWidth="1"/>
    <col min="6948" max="6948" width="15.44140625" style="1" customWidth="1"/>
    <col min="6949" max="7168" width="11.44140625" style="1"/>
    <col min="7169" max="7169" width="13.5546875" style="1" customWidth="1"/>
    <col min="7170" max="7170" width="6.6640625" style="1" customWidth="1"/>
    <col min="7171" max="7171" width="49.88671875" style="1" customWidth="1"/>
    <col min="7172" max="7172" width="21.88671875" style="1" customWidth="1"/>
    <col min="7173" max="7173" width="18.5546875" style="1" customWidth="1"/>
    <col min="7174" max="7174" width="21.332031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546875" style="1" customWidth="1"/>
    <col min="7182" max="7182" width="2.6640625" style="1" customWidth="1"/>
    <col min="7183" max="7202" width="0" style="1" hidden="1" customWidth="1"/>
    <col min="7203" max="7203" width="13.44140625" style="1" customWidth="1"/>
    <col min="7204" max="7204" width="15.44140625" style="1" customWidth="1"/>
    <col min="7205" max="7424" width="11.44140625" style="1"/>
    <col min="7425" max="7425" width="13.5546875" style="1" customWidth="1"/>
    <col min="7426" max="7426" width="6.6640625" style="1" customWidth="1"/>
    <col min="7427" max="7427" width="49.88671875" style="1" customWidth="1"/>
    <col min="7428" max="7428" width="21.88671875" style="1" customWidth="1"/>
    <col min="7429" max="7429" width="18.5546875" style="1" customWidth="1"/>
    <col min="7430" max="7430" width="21.332031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546875" style="1" customWidth="1"/>
    <col min="7438" max="7438" width="2.6640625" style="1" customWidth="1"/>
    <col min="7439" max="7458" width="0" style="1" hidden="1" customWidth="1"/>
    <col min="7459" max="7459" width="13.44140625" style="1" customWidth="1"/>
    <col min="7460" max="7460" width="15.44140625" style="1" customWidth="1"/>
    <col min="7461" max="7680" width="11.44140625" style="1"/>
    <col min="7681" max="7681" width="13.5546875" style="1" customWidth="1"/>
    <col min="7682" max="7682" width="6.6640625" style="1" customWidth="1"/>
    <col min="7683" max="7683" width="49.88671875" style="1" customWidth="1"/>
    <col min="7684" max="7684" width="21.88671875" style="1" customWidth="1"/>
    <col min="7685" max="7685" width="18.5546875" style="1" customWidth="1"/>
    <col min="7686" max="7686" width="21.332031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546875" style="1" customWidth="1"/>
    <col min="7694" max="7694" width="2.6640625" style="1" customWidth="1"/>
    <col min="7695" max="7714" width="0" style="1" hidden="1" customWidth="1"/>
    <col min="7715" max="7715" width="13.44140625" style="1" customWidth="1"/>
    <col min="7716" max="7716" width="15.44140625" style="1" customWidth="1"/>
    <col min="7717" max="7936" width="11.44140625" style="1"/>
    <col min="7937" max="7937" width="13.5546875" style="1" customWidth="1"/>
    <col min="7938" max="7938" width="6.6640625" style="1" customWidth="1"/>
    <col min="7939" max="7939" width="49.88671875" style="1" customWidth="1"/>
    <col min="7940" max="7940" width="21.88671875" style="1" customWidth="1"/>
    <col min="7941" max="7941" width="18.5546875" style="1" customWidth="1"/>
    <col min="7942" max="7942" width="21.332031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546875" style="1" customWidth="1"/>
    <col min="7950" max="7950" width="2.6640625" style="1" customWidth="1"/>
    <col min="7951" max="7970" width="0" style="1" hidden="1" customWidth="1"/>
    <col min="7971" max="7971" width="13.44140625" style="1" customWidth="1"/>
    <col min="7972" max="7972" width="15.44140625" style="1" customWidth="1"/>
    <col min="7973" max="8192" width="11.44140625" style="1"/>
    <col min="8193" max="8193" width="13.5546875" style="1" customWidth="1"/>
    <col min="8194" max="8194" width="6.6640625" style="1" customWidth="1"/>
    <col min="8195" max="8195" width="49.88671875" style="1" customWidth="1"/>
    <col min="8196" max="8196" width="21.88671875" style="1" customWidth="1"/>
    <col min="8197" max="8197" width="18.5546875" style="1" customWidth="1"/>
    <col min="8198" max="8198" width="21.332031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546875" style="1" customWidth="1"/>
    <col min="8206" max="8206" width="2.6640625" style="1" customWidth="1"/>
    <col min="8207" max="8226" width="0" style="1" hidden="1" customWidth="1"/>
    <col min="8227" max="8227" width="13.44140625" style="1" customWidth="1"/>
    <col min="8228" max="8228" width="15.44140625" style="1" customWidth="1"/>
    <col min="8229" max="8448" width="11.44140625" style="1"/>
    <col min="8449" max="8449" width="13.5546875" style="1" customWidth="1"/>
    <col min="8450" max="8450" width="6.6640625" style="1" customWidth="1"/>
    <col min="8451" max="8451" width="49.88671875" style="1" customWidth="1"/>
    <col min="8452" max="8452" width="21.88671875" style="1" customWidth="1"/>
    <col min="8453" max="8453" width="18.5546875" style="1" customWidth="1"/>
    <col min="8454" max="8454" width="21.332031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546875" style="1" customWidth="1"/>
    <col min="8462" max="8462" width="2.6640625" style="1" customWidth="1"/>
    <col min="8463" max="8482" width="0" style="1" hidden="1" customWidth="1"/>
    <col min="8483" max="8483" width="13.44140625" style="1" customWidth="1"/>
    <col min="8484" max="8484" width="15.44140625" style="1" customWidth="1"/>
    <col min="8485" max="8704" width="11.44140625" style="1"/>
    <col min="8705" max="8705" width="13.5546875" style="1" customWidth="1"/>
    <col min="8706" max="8706" width="6.6640625" style="1" customWidth="1"/>
    <col min="8707" max="8707" width="49.88671875" style="1" customWidth="1"/>
    <col min="8708" max="8708" width="21.88671875" style="1" customWidth="1"/>
    <col min="8709" max="8709" width="18.5546875" style="1" customWidth="1"/>
    <col min="8710" max="8710" width="21.332031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546875" style="1" customWidth="1"/>
    <col min="8718" max="8718" width="2.6640625" style="1" customWidth="1"/>
    <col min="8719" max="8738" width="0" style="1" hidden="1" customWidth="1"/>
    <col min="8739" max="8739" width="13.44140625" style="1" customWidth="1"/>
    <col min="8740" max="8740" width="15.44140625" style="1" customWidth="1"/>
    <col min="8741" max="8960" width="11.44140625" style="1"/>
    <col min="8961" max="8961" width="13.5546875" style="1" customWidth="1"/>
    <col min="8962" max="8962" width="6.6640625" style="1" customWidth="1"/>
    <col min="8963" max="8963" width="49.88671875" style="1" customWidth="1"/>
    <col min="8964" max="8964" width="21.88671875" style="1" customWidth="1"/>
    <col min="8965" max="8965" width="18.5546875" style="1" customWidth="1"/>
    <col min="8966" max="8966" width="21.332031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546875" style="1" customWidth="1"/>
    <col min="8974" max="8974" width="2.6640625" style="1" customWidth="1"/>
    <col min="8975" max="8994" width="0" style="1" hidden="1" customWidth="1"/>
    <col min="8995" max="8995" width="13.44140625" style="1" customWidth="1"/>
    <col min="8996" max="8996" width="15.44140625" style="1" customWidth="1"/>
    <col min="8997" max="9216" width="11.44140625" style="1"/>
    <col min="9217" max="9217" width="13.5546875" style="1" customWidth="1"/>
    <col min="9218" max="9218" width="6.6640625" style="1" customWidth="1"/>
    <col min="9219" max="9219" width="49.88671875" style="1" customWidth="1"/>
    <col min="9220" max="9220" width="21.88671875" style="1" customWidth="1"/>
    <col min="9221" max="9221" width="18.5546875" style="1" customWidth="1"/>
    <col min="9222" max="9222" width="21.332031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546875" style="1" customWidth="1"/>
    <col min="9230" max="9230" width="2.6640625" style="1" customWidth="1"/>
    <col min="9231" max="9250" width="0" style="1" hidden="1" customWidth="1"/>
    <col min="9251" max="9251" width="13.44140625" style="1" customWidth="1"/>
    <col min="9252" max="9252" width="15.44140625" style="1" customWidth="1"/>
    <col min="9253" max="9472" width="11.44140625" style="1"/>
    <col min="9473" max="9473" width="13.5546875" style="1" customWidth="1"/>
    <col min="9474" max="9474" width="6.6640625" style="1" customWidth="1"/>
    <col min="9475" max="9475" width="49.88671875" style="1" customWidth="1"/>
    <col min="9476" max="9476" width="21.88671875" style="1" customWidth="1"/>
    <col min="9477" max="9477" width="18.5546875" style="1" customWidth="1"/>
    <col min="9478" max="9478" width="21.332031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546875" style="1" customWidth="1"/>
    <col min="9486" max="9486" width="2.6640625" style="1" customWidth="1"/>
    <col min="9487" max="9506" width="0" style="1" hidden="1" customWidth="1"/>
    <col min="9507" max="9507" width="13.44140625" style="1" customWidth="1"/>
    <col min="9508" max="9508" width="15.44140625" style="1" customWidth="1"/>
    <col min="9509" max="9728" width="11.44140625" style="1"/>
    <col min="9729" max="9729" width="13.5546875" style="1" customWidth="1"/>
    <col min="9730" max="9730" width="6.6640625" style="1" customWidth="1"/>
    <col min="9731" max="9731" width="49.88671875" style="1" customWidth="1"/>
    <col min="9732" max="9732" width="21.88671875" style="1" customWidth="1"/>
    <col min="9733" max="9733" width="18.5546875" style="1" customWidth="1"/>
    <col min="9734" max="9734" width="21.332031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546875" style="1" customWidth="1"/>
    <col min="9742" max="9742" width="2.6640625" style="1" customWidth="1"/>
    <col min="9743" max="9762" width="0" style="1" hidden="1" customWidth="1"/>
    <col min="9763" max="9763" width="13.44140625" style="1" customWidth="1"/>
    <col min="9764" max="9764" width="15.44140625" style="1" customWidth="1"/>
    <col min="9765" max="9984" width="11.44140625" style="1"/>
    <col min="9985" max="9985" width="13.5546875" style="1" customWidth="1"/>
    <col min="9986" max="9986" width="6.6640625" style="1" customWidth="1"/>
    <col min="9987" max="9987" width="49.88671875" style="1" customWidth="1"/>
    <col min="9988" max="9988" width="21.88671875" style="1" customWidth="1"/>
    <col min="9989" max="9989" width="18.5546875" style="1" customWidth="1"/>
    <col min="9990" max="9990" width="21.332031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546875" style="1" customWidth="1"/>
    <col min="9998" max="9998" width="2.6640625" style="1" customWidth="1"/>
    <col min="9999" max="10018" width="0" style="1" hidden="1" customWidth="1"/>
    <col min="10019" max="10019" width="13.44140625" style="1" customWidth="1"/>
    <col min="10020" max="10020" width="15.44140625" style="1" customWidth="1"/>
    <col min="10021" max="10240" width="11.44140625" style="1"/>
    <col min="10241" max="10241" width="13.5546875" style="1" customWidth="1"/>
    <col min="10242" max="10242" width="6.6640625" style="1" customWidth="1"/>
    <col min="10243" max="10243" width="49.88671875" style="1" customWidth="1"/>
    <col min="10244" max="10244" width="21.88671875" style="1" customWidth="1"/>
    <col min="10245" max="10245" width="18.5546875" style="1" customWidth="1"/>
    <col min="10246" max="10246" width="21.332031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546875" style="1" customWidth="1"/>
    <col min="10254" max="10254" width="2.6640625" style="1" customWidth="1"/>
    <col min="10255" max="10274" width="0" style="1" hidden="1" customWidth="1"/>
    <col min="10275" max="10275" width="13.44140625" style="1" customWidth="1"/>
    <col min="10276" max="10276" width="15.44140625" style="1" customWidth="1"/>
    <col min="10277" max="10496" width="11.44140625" style="1"/>
    <col min="10497" max="10497" width="13.5546875" style="1" customWidth="1"/>
    <col min="10498" max="10498" width="6.6640625" style="1" customWidth="1"/>
    <col min="10499" max="10499" width="49.88671875" style="1" customWidth="1"/>
    <col min="10500" max="10500" width="21.88671875" style="1" customWidth="1"/>
    <col min="10501" max="10501" width="18.5546875" style="1" customWidth="1"/>
    <col min="10502" max="10502" width="21.332031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546875" style="1" customWidth="1"/>
    <col min="10510" max="10510" width="2.6640625" style="1" customWidth="1"/>
    <col min="10511" max="10530" width="0" style="1" hidden="1" customWidth="1"/>
    <col min="10531" max="10531" width="13.44140625" style="1" customWidth="1"/>
    <col min="10532" max="10532" width="15.44140625" style="1" customWidth="1"/>
    <col min="10533" max="10752" width="11.44140625" style="1"/>
    <col min="10753" max="10753" width="13.5546875" style="1" customWidth="1"/>
    <col min="10754" max="10754" width="6.6640625" style="1" customWidth="1"/>
    <col min="10755" max="10755" width="49.88671875" style="1" customWidth="1"/>
    <col min="10756" max="10756" width="21.88671875" style="1" customWidth="1"/>
    <col min="10757" max="10757" width="18.5546875" style="1" customWidth="1"/>
    <col min="10758" max="10758" width="21.332031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546875" style="1" customWidth="1"/>
    <col min="10766" max="10766" width="2.6640625" style="1" customWidth="1"/>
    <col min="10767" max="10786" width="0" style="1" hidden="1" customWidth="1"/>
    <col min="10787" max="10787" width="13.44140625" style="1" customWidth="1"/>
    <col min="10788" max="10788" width="15.44140625" style="1" customWidth="1"/>
    <col min="10789" max="11008" width="11.44140625" style="1"/>
    <col min="11009" max="11009" width="13.5546875" style="1" customWidth="1"/>
    <col min="11010" max="11010" width="6.6640625" style="1" customWidth="1"/>
    <col min="11011" max="11011" width="49.88671875" style="1" customWidth="1"/>
    <col min="11012" max="11012" width="21.88671875" style="1" customWidth="1"/>
    <col min="11013" max="11013" width="18.5546875" style="1" customWidth="1"/>
    <col min="11014" max="11014" width="21.332031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546875" style="1" customWidth="1"/>
    <col min="11022" max="11022" width="2.6640625" style="1" customWidth="1"/>
    <col min="11023" max="11042" width="0" style="1" hidden="1" customWidth="1"/>
    <col min="11043" max="11043" width="13.44140625" style="1" customWidth="1"/>
    <col min="11044" max="11044" width="15.44140625" style="1" customWidth="1"/>
    <col min="11045" max="11264" width="11.44140625" style="1"/>
    <col min="11265" max="11265" width="13.5546875" style="1" customWidth="1"/>
    <col min="11266" max="11266" width="6.6640625" style="1" customWidth="1"/>
    <col min="11267" max="11267" width="49.88671875" style="1" customWidth="1"/>
    <col min="11268" max="11268" width="21.88671875" style="1" customWidth="1"/>
    <col min="11269" max="11269" width="18.5546875" style="1" customWidth="1"/>
    <col min="11270" max="11270" width="21.332031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546875" style="1" customWidth="1"/>
    <col min="11278" max="11278" width="2.6640625" style="1" customWidth="1"/>
    <col min="11279" max="11298" width="0" style="1" hidden="1" customWidth="1"/>
    <col min="11299" max="11299" width="13.44140625" style="1" customWidth="1"/>
    <col min="11300" max="11300" width="15.44140625" style="1" customWidth="1"/>
    <col min="11301" max="11520" width="11.44140625" style="1"/>
    <col min="11521" max="11521" width="13.5546875" style="1" customWidth="1"/>
    <col min="11522" max="11522" width="6.6640625" style="1" customWidth="1"/>
    <col min="11523" max="11523" width="49.88671875" style="1" customWidth="1"/>
    <col min="11524" max="11524" width="21.88671875" style="1" customWidth="1"/>
    <col min="11525" max="11525" width="18.5546875" style="1" customWidth="1"/>
    <col min="11526" max="11526" width="21.332031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546875" style="1" customWidth="1"/>
    <col min="11534" max="11534" width="2.6640625" style="1" customWidth="1"/>
    <col min="11535" max="11554" width="0" style="1" hidden="1" customWidth="1"/>
    <col min="11555" max="11555" width="13.44140625" style="1" customWidth="1"/>
    <col min="11556" max="11556" width="15.44140625" style="1" customWidth="1"/>
    <col min="11557" max="11776" width="11.44140625" style="1"/>
    <col min="11777" max="11777" width="13.5546875" style="1" customWidth="1"/>
    <col min="11778" max="11778" width="6.6640625" style="1" customWidth="1"/>
    <col min="11779" max="11779" width="49.88671875" style="1" customWidth="1"/>
    <col min="11780" max="11780" width="21.88671875" style="1" customWidth="1"/>
    <col min="11781" max="11781" width="18.5546875" style="1" customWidth="1"/>
    <col min="11782" max="11782" width="21.332031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546875" style="1" customWidth="1"/>
    <col min="11790" max="11790" width="2.6640625" style="1" customWidth="1"/>
    <col min="11791" max="11810" width="0" style="1" hidden="1" customWidth="1"/>
    <col min="11811" max="11811" width="13.44140625" style="1" customWidth="1"/>
    <col min="11812" max="11812" width="15.44140625" style="1" customWidth="1"/>
    <col min="11813" max="12032" width="11.44140625" style="1"/>
    <col min="12033" max="12033" width="13.5546875" style="1" customWidth="1"/>
    <col min="12034" max="12034" width="6.6640625" style="1" customWidth="1"/>
    <col min="12035" max="12035" width="49.88671875" style="1" customWidth="1"/>
    <col min="12036" max="12036" width="21.88671875" style="1" customWidth="1"/>
    <col min="12037" max="12037" width="18.5546875" style="1" customWidth="1"/>
    <col min="12038" max="12038" width="21.332031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546875" style="1" customWidth="1"/>
    <col min="12046" max="12046" width="2.6640625" style="1" customWidth="1"/>
    <col min="12047" max="12066" width="0" style="1" hidden="1" customWidth="1"/>
    <col min="12067" max="12067" width="13.44140625" style="1" customWidth="1"/>
    <col min="12068" max="12068" width="15.44140625" style="1" customWidth="1"/>
    <col min="12069" max="12288" width="11.44140625" style="1"/>
    <col min="12289" max="12289" width="13.5546875" style="1" customWidth="1"/>
    <col min="12290" max="12290" width="6.6640625" style="1" customWidth="1"/>
    <col min="12291" max="12291" width="49.88671875" style="1" customWidth="1"/>
    <col min="12292" max="12292" width="21.88671875" style="1" customWidth="1"/>
    <col min="12293" max="12293" width="18.5546875" style="1" customWidth="1"/>
    <col min="12294" max="12294" width="21.332031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546875" style="1" customWidth="1"/>
    <col min="12302" max="12302" width="2.6640625" style="1" customWidth="1"/>
    <col min="12303" max="12322" width="0" style="1" hidden="1" customWidth="1"/>
    <col min="12323" max="12323" width="13.44140625" style="1" customWidth="1"/>
    <col min="12324" max="12324" width="15.44140625" style="1" customWidth="1"/>
    <col min="12325" max="12544" width="11.44140625" style="1"/>
    <col min="12545" max="12545" width="13.5546875" style="1" customWidth="1"/>
    <col min="12546" max="12546" width="6.6640625" style="1" customWidth="1"/>
    <col min="12547" max="12547" width="49.88671875" style="1" customWidth="1"/>
    <col min="12548" max="12548" width="21.88671875" style="1" customWidth="1"/>
    <col min="12549" max="12549" width="18.5546875" style="1" customWidth="1"/>
    <col min="12550" max="12550" width="21.332031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546875" style="1" customWidth="1"/>
    <col min="12558" max="12558" width="2.6640625" style="1" customWidth="1"/>
    <col min="12559" max="12578" width="0" style="1" hidden="1" customWidth="1"/>
    <col min="12579" max="12579" width="13.44140625" style="1" customWidth="1"/>
    <col min="12580" max="12580" width="15.44140625" style="1" customWidth="1"/>
    <col min="12581" max="12800" width="11.44140625" style="1"/>
    <col min="12801" max="12801" width="13.5546875" style="1" customWidth="1"/>
    <col min="12802" max="12802" width="6.6640625" style="1" customWidth="1"/>
    <col min="12803" max="12803" width="49.88671875" style="1" customWidth="1"/>
    <col min="12804" max="12804" width="21.88671875" style="1" customWidth="1"/>
    <col min="12805" max="12805" width="18.5546875" style="1" customWidth="1"/>
    <col min="12806" max="12806" width="21.332031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546875" style="1" customWidth="1"/>
    <col min="12814" max="12814" width="2.6640625" style="1" customWidth="1"/>
    <col min="12815" max="12834" width="0" style="1" hidden="1" customWidth="1"/>
    <col min="12835" max="12835" width="13.44140625" style="1" customWidth="1"/>
    <col min="12836" max="12836" width="15.44140625" style="1" customWidth="1"/>
    <col min="12837" max="13056" width="11.44140625" style="1"/>
    <col min="13057" max="13057" width="13.5546875" style="1" customWidth="1"/>
    <col min="13058" max="13058" width="6.6640625" style="1" customWidth="1"/>
    <col min="13059" max="13059" width="49.88671875" style="1" customWidth="1"/>
    <col min="13060" max="13060" width="21.88671875" style="1" customWidth="1"/>
    <col min="13061" max="13061" width="18.5546875" style="1" customWidth="1"/>
    <col min="13062" max="13062" width="21.332031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546875" style="1" customWidth="1"/>
    <col min="13070" max="13070" width="2.6640625" style="1" customWidth="1"/>
    <col min="13071" max="13090" width="0" style="1" hidden="1" customWidth="1"/>
    <col min="13091" max="13091" width="13.44140625" style="1" customWidth="1"/>
    <col min="13092" max="13092" width="15.44140625" style="1" customWidth="1"/>
    <col min="13093" max="13312" width="11.44140625" style="1"/>
    <col min="13313" max="13313" width="13.5546875" style="1" customWidth="1"/>
    <col min="13314" max="13314" width="6.6640625" style="1" customWidth="1"/>
    <col min="13315" max="13315" width="49.88671875" style="1" customWidth="1"/>
    <col min="13316" max="13316" width="21.88671875" style="1" customWidth="1"/>
    <col min="13317" max="13317" width="18.5546875" style="1" customWidth="1"/>
    <col min="13318" max="13318" width="21.332031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546875" style="1" customWidth="1"/>
    <col min="13326" max="13326" width="2.6640625" style="1" customWidth="1"/>
    <col min="13327" max="13346" width="0" style="1" hidden="1" customWidth="1"/>
    <col min="13347" max="13347" width="13.44140625" style="1" customWidth="1"/>
    <col min="13348" max="13348" width="15.44140625" style="1" customWidth="1"/>
    <col min="13349" max="13568" width="11.44140625" style="1"/>
    <col min="13569" max="13569" width="13.5546875" style="1" customWidth="1"/>
    <col min="13570" max="13570" width="6.6640625" style="1" customWidth="1"/>
    <col min="13571" max="13571" width="49.88671875" style="1" customWidth="1"/>
    <col min="13572" max="13572" width="21.88671875" style="1" customWidth="1"/>
    <col min="13573" max="13573" width="18.5546875" style="1" customWidth="1"/>
    <col min="13574" max="13574" width="21.332031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546875" style="1" customWidth="1"/>
    <col min="13582" max="13582" width="2.6640625" style="1" customWidth="1"/>
    <col min="13583" max="13602" width="0" style="1" hidden="1" customWidth="1"/>
    <col min="13603" max="13603" width="13.44140625" style="1" customWidth="1"/>
    <col min="13604" max="13604" width="15.44140625" style="1" customWidth="1"/>
    <col min="13605" max="13824" width="11.44140625" style="1"/>
    <col min="13825" max="13825" width="13.5546875" style="1" customWidth="1"/>
    <col min="13826" max="13826" width="6.6640625" style="1" customWidth="1"/>
    <col min="13827" max="13827" width="49.88671875" style="1" customWidth="1"/>
    <col min="13828" max="13828" width="21.88671875" style="1" customWidth="1"/>
    <col min="13829" max="13829" width="18.5546875" style="1" customWidth="1"/>
    <col min="13830" max="13830" width="21.332031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546875" style="1" customWidth="1"/>
    <col min="13838" max="13838" width="2.6640625" style="1" customWidth="1"/>
    <col min="13839" max="13858" width="0" style="1" hidden="1" customWidth="1"/>
    <col min="13859" max="13859" width="13.44140625" style="1" customWidth="1"/>
    <col min="13860" max="13860" width="15.44140625" style="1" customWidth="1"/>
    <col min="13861" max="14080" width="11.44140625" style="1"/>
    <col min="14081" max="14081" width="13.5546875" style="1" customWidth="1"/>
    <col min="14082" max="14082" width="6.6640625" style="1" customWidth="1"/>
    <col min="14083" max="14083" width="49.88671875" style="1" customWidth="1"/>
    <col min="14084" max="14084" width="21.88671875" style="1" customWidth="1"/>
    <col min="14085" max="14085" width="18.5546875" style="1" customWidth="1"/>
    <col min="14086" max="14086" width="21.332031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546875" style="1" customWidth="1"/>
    <col min="14094" max="14094" width="2.6640625" style="1" customWidth="1"/>
    <col min="14095" max="14114" width="0" style="1" hidden="1" customWidth="1"/>
    <col min="14115" max="14115" width="13.44140625" style="1" customWidth="1"/>
    <col min="14116" max="14116" width="15.44140625" style="1" customWidth="1"/>
    <col min="14117" max="14336" width="11.44140625" style="1"/>
    <col min="14337" max="14337" width="13.5546875" style="1" customWidth="1"/>
    <col min="14338" max="14338" width="6.6640625" style="1" customWidth="1"/>
    <col min="14339" max="14339" width="49.88671875" style="1" customWidth="1"/>
    <col min="14340" max="14340" width="21.88671875" style="1" customWidth="1"/>
    <col min="14341" max="14341" width="18.5546875" style="1" customWidth="1"/>
    <col min="14342" max="14342" width="21.332031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546875" style="1" customWidth="1"/>
    <col min="14350" max="14350" width="2.6640625" style="1" customWidth="1"/>
    <col min="14351" max="14370" width="0" style="1" hidden="1" customWidth="1"/>
    <col min="14371" max="14371" width="13.44140625" style="1" customWidth="1"/>
    <col min="14372" max="14372" width="15.44140625" style="1" customWidth="1"/>
    <col min="14373" max="14592" width="11.44140625" style="1"/>
    <col min="14593" max="14593" width="13.5546875" style="1" customWidth="1"/>
    <col min="14594" max="14594" width="6.6640625" style="1" customWidth="1"/>
    <col min="14595" max="14595" width="49.88671875" style="1" customWidth="1"/>
    <col min="14596" max="14596" width="21.88671875" style="1" customWidth="1"/>
    <col min="14597" max="14597" width="18.5546875" style="1" customWidth="1"/>
    <col min="14598" max="14598" width="21.332031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546875" style="1" customWidth="1"/>
    <col min="14606" max="14606" width="2.6640625" style="1" customWidth="1"/>
    <col min="14607" max="14626" width="0" style="1" hidden="1" customWidth="1"/>
    <col min="14627" max="14627" width="13.44140625" style="1" customWidth="1"/>
    <col min="14628" max="14628" width="15.44140625" style="1" customWidth="1"/>
    <col min="14629" max="14848" width="11.44140625" style="1"/>
    <col min="14849" max="14849" width="13.5546875" style="1" customWidth="1"/>
    <col min="14850" max="14850" width="6.6640625" style="1" customWidth="1"/>
    <col min="14851" max="14851" width="49.88671875" style="1" customWidth="1"/>
    <col min="14852" max="14852" width="21.88671875" style="1" customWidth="1"/>
    <col min="14853" max="14853" width="18.5546875" style="1" customWidth="1"/>
    <col min="14854" max="14854" width="21.332031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546875" style="1" customWidth="1"/>
    <col min="14862" max="14862" width="2.6640625" style="1" customWidth="1"/>
    <col min="14863" max="14882" width="0" style="1" hidden="1" customWidth="1"/>
    <col min="14883" max="14883" width="13.44140625" style="1" customWidth="1"/>
    <col min="14884" max="14884" width="15.44140625" style="1" customWidth="1"/>
    <col min="14885" max="15104" width="11.44140625" style="1"/>
    <col min="15105" max="15105" width="13.5546875" style="1" customWidth="1"/>
    <col min="15106" max="15106" width="6.6640625" style="1" customWidth="1"/>
    <col min="15107" max="15107" width="49.88671875" style="1" customWidth="1"/>
    <col min="15108" max="15108" width="21.88671875" style="1" customWidth="1"/>
    <col min="15109" max="15109" width="18.5546875" style="1" customWidth="1"/>
    <col min="15110" max="15110" width="21.332031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546875" style="1" customWidth="1"/>
    <col min="15118" max="15118" width="2.6640625" style="1" customWidth="1"/>
    <col min="15119" max="15138" width="0" style="1" hidden="1" customWidth="1"/>
    <col min="15139" max="15139" width="13.44140625" style="1" customWidth="1"/>
    <col min="15140" max="15140" width="15.44140625" style="1" customWidth="1"/>
    <col min="15141" max="15360" width="11.44140625" style="1"/>
    <col min="15361" max="15361" width="13.5546875" style="1" customWidth="1"/>
    <col min="15362" max="15362" width="6.6640625" style="1" customWidth="1"/>
    <col min="15363" max="15363" width="49.88671875" style="1" customWidth="1"/>
    <col min="15364" max="15364" width="21.88671875" style="1" customWidth="1"/>
    <col min="15365" max="15365" width="18.5546875" style="1" customWidth="1"/>
    <col min="15366" max="15366" width="21.332031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546875" style="1" customWidth="1"/>
    <col min="15374" max="15374" width="2.6640625" style="1" customWidth="1"/>
    <col min="15375" max="15394" width="0" style="1" hidden="1" customWidth="1"/>
    <col min="15395" max="15395" width="13.44140625" style="1" customWidth="1"/>
    <col min="15396" max="15396" width="15.44140625" style="1" customWidth="1"/>
    <col min="15397" max="15616" width="11.44140625" style="1"/>
    <col min="15617" max="15617" width="13.5546875" style="1" customWidth="1"/>
    <col min="15618" max="15618" width="6.6640625" style="1" customWidth="1"/>
    <col min="15619" max="15619" width="49.88671875" style="1" customWidth="1"/>
    <col min="15620" max="15620" width="21.88671875" style="1" customWidth="1"/>
    <col min="15621" max="15621" width="18.5546875" style="1" customWidth="1"/>
    <col min="15622" max="15622" width="21.332031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546875" style="1" customWidth="1"/>
    <col min="15630" max="15630" width="2.6640625" style="1" customWidth="1"/>
    <col min="15631" max="15650" width="0" style="1" hidden="1" customWidth="1"/>
    <col min="15651" max="15651" width="13.44140625" style="1" customWidth="1"/>
    <col min="15652" max="15652" width="15.44140625" style="1" customWidth="1"/>
    <col min="15653" max="15872" width="11.44140625" style="1"/>
    <col min="15873" max="15873" width="13.5546875" style="1" customWidth="1"/>
    <col min="15874" max="15874" width="6.6640625" style="1" customWidth="1"/>
    <col min="15875" max="15875" width="49.88671875" style="1" customWidth="1"/>
    <col min="15876" max="15876" width="21.88671875" style="1" customWidth="1"/>
    <col min="15877" max="15877" width="18.5546875" style="1" customWidth="1"/>
    <col min="15878" max="15878" width="21.332031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546875" style="1" customWidth="1"/>
    <col min="15886" max="15886" width="2.6640625" style="1" customWidth="1"/>
    <col min="15887" max="15906" width="0" style="1" hidden="1" customWidth="1"/>
    <col min="15907" max="15907" width="13.44140625" style="1" customWidth="1"/>
    <col min="15908" max="15908" width="15.44140625" style="1" customWidth="1"/>
    <col min="15909" max="16128" width="11.44140625" style="1"/>
    <col min="16129" max="16129" width="13.5546875" style="1" customWidth="1"/>
    <col min="16130" max="16130" width="6.6640625" style="1" customWidth="1"/>
    <col min="16131" max="16131" width="49.88671875" style="1" customWidth="1"/>
    <col min="16132" max="16132" width="21.88671875" style="1" customWidth="1"/>
    <col min="16133" max="16133" width="18.5546875" style="1" customWidth="1"/>
    <col min="16134" max="16134" width="21.332031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546875" style="1" customWidth="1"/>
    <col min="16142" max="16142" width="2.6640625" style="1" customWidth="1"/>
    <col min="16143" max="16162" width="0" style="1" hidden="1" customWidth="1"/>
    <col min="16163" max="16163" width="13.44140625" style="1" customWidth="1"/>
    <col min="16164" max="16164" width="15.44140625" style="1" customWidth="1"/>
    <col min="16165" max="16384" width="11.44140625" style="1"/>
  </cols>
  <sheetData>
    <row r="1" spans="1:15" ht="15" thickBot="1" x14ac:dyDescent="0.35"/>
    <row r="2" spans="1:15" x14ac:dyDescent="0.3">
      <c r="A2" s="151"/>
      <c r="B2" s="110"/>
      <c r="C2" s="110"/>
      <c r="D2" s="110"/>
      <c r="E2" s="160"/>
      <c r="F2" s="112"/>
      <c r="G2" s="112"/>
      <c r="H2" s="112"/>
      <c r="I2" s="112"/>
      <c r="J2" s="112"/>
      <c r="K2" s="112"/>
      <c r="L2" s="112"/>
      <c r="M2" s="113"/>
    </row>
    <row r="3" spans="1:15" x14ac:dyDescent="0.3">
      <c r="A3" s="219" t="s">
        <v>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1"/>
    </row>
    <row r="4" spans="1:15" x14ac:dyDescent="0.3">
      <c r="A4" s="219" t="s">
        <v>173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1"/>
    </row>
    <row r="5" spans="1:15" ht="6" customHeight="1" x14ac:dyDescent="0.3">
      <c r="A5" s="2"/>
      <c r="M5" s="5"/>
    </row>
    <row r="6" spans="1:15" x14ac:dyDescent="0.3">
      <c r="A6" s="6" t="s">
        <v>0</v>
      </c>
      <c r="M6" s="5"/>
    </row>
    <row r="7" spans="1:15" ht="3" customHeight="1" x14ac:dyDescent="0.3">
      <c r="A7" s="2"/>
      <c r="M7" s="7"/>
    </row>
    <row r="8" spans="1:15" x14ac:dyDescent="0.3">
      <c r="A8" s="2" t="s">
        <v>3</v>
      </c>
      <c r="C8" s="1" t="s">
        <v>4</v>
      </c>
      <c r="F8" s="3" t="s">
        <v>97</v>
      </c>
      <c r="J8" s="3" t="s">
        <v>190</v>
      </c>
      <c r="K8" s="1"/>
      <c r="M8" s="5" t="s">
        <v>209</v>
      </c>
    </row>
    <row r="9" spans="1:15" ht="6" customHeight="1" thickBot="1" x14ac:dyDescent="0.35">
      <c r="A9" s="46"/>
      <c r="B9" s="47"/>
      <c r="C9" s="47"/>
      <c r="D9" s="47"/>
      <c r="E9" s="161"/>
      <c r="F9" s="48"/>
      <c r="G9" s="48"/>
      <c r="H9" s="48"/>
      <c r="I9" s="48"/>
      <c r="J9" s="48"/>
      <c r="K9" s="48"/>
      <c r="L9" s="48"/>
      <c r="M9" s="50"/>
    </row>
    <row r="10" spans="1:15" ht="15" thickBot="1" x14ac:dyDescent="0.35">
      <c r="A10" s="230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2"/>
    </row>
    <row r="11" spans="1:15" ht="65.25" customHeight="1" thickBot="1" x14ac:dyDescent="0.35">
      <c r="A11" s="162" t="s">
        <v>174</v>
      </c>
      <c r="B11" s="163"/>
      <c r="C11" s="163" t="s">
        <v>175</v>
      </c>
      <c r="D11" s="164" t="s">
        <v>176</v>
      </c>
      <c r="E11" s="165" t="s">
        <v>177</v>
      </c>
      <c r="F11" s="164" t="s">
        <v>178</v>
      </c>
      <c r="G11" s="164"/>
      <c r="H11" s="164"/>
      <c r="I11" s="164"/>
      <c r="J11" s="164" t="s">
        <v>179</v>
      </c>
      <c r="K11" s="164" t="s">
        <v>180</v>
      </c>
      <c r="L11" s="164" t="s">
        <v>181</v>
      </c>
      <c r="M11" s="166" t="s">
        <v>182</v>
      </c>
    </row>
    <row r="12" spans="1:15" ht="16.2" thickBot="1" x14ac:dyDescent="0.35">
      <c r="A12" s="15" t="s">
        <v>12</v>
      </c>
      <c r="B12" s="16"/>
      <c r="C12" s="17" t="s">
        <v>13</v>
      </c>
      <c r="D12" s="167">
        <f>+D13+D18</f>
        <v>296737873.88999999</v>
      </c>
      <c r="E12" s="168">
        <f>+E13+E18</f>
        <v>0</v>
      </c>
      <c r="F12" s="167">
        <f>+F15+F18</f>
        <v>296737873.88999999</v>
      </c>
      <c r="G12" s="169"/>
      <c r="H12" s="169"/>
      <c r="I12" s="169"/>
      <c r="J12" s="167">
        <f>+J13+J18</f>
        <v>0</v>
      </c>
      <c r="K12" s="167" t="e">
        <f>+K13+K18+#REF!</f>
        <v>#REF!</v>
      </c>
      <c r="L12" s="167" t="e">
        <f>+L13+L18+#REF!</f>
        <v>#REF!</v>
      </c>
      <c r="M12" s="170">
        <f>+M13+M18</f>
        <v>0</v>
      </c>
      <c r="O12" s="171">
        <f>+M12/F12</f>
        <v>0</v>
      </c>
    </row>
    <row r="13" spans="1:15" ht="15.6" x14ac:dyDescent="0.3">
      <c r="A13" s="56">
        <v>1</v>
      </c>
      <c r="B13" s="172"/>
      <c r="C13" s="172" t="s">
        <v>14</v>
      </c>
      <c r="D13" s="60">
        <f>+D14</f>
        <v>292916522</v>
      </c>
      <c r="E13" s="59">
        <f>+E14</f>
        <v>0</v>
      </c>
      <c r="F13" s="60">
        <f>+D13-E13</f>
        <v>292916522</v>
      </c>
      <c r="G13" s="58"/>
      <c r="H13" s="60"/>
      <c r="I13" s="60"/>
      <c r="J13" s="59">
        <f>+J14</f>
        <v>0</v>
      </c>
      <c r="K13" s="59"/>
      <c r="L13" s="59"/>
      <c r="M13" s="173">
        <f>+M14</f>
        <v>0</v>
      </c>
      <c r="O13" s="171">
        <f t="shared" ref="O13:O24" si="0">+M13/F13</f>
        <v>0</v>
      </c>
    </row>
    <row r="14" spans="1:15" ht="15.6" x14ac:dyDescent="0.3">
      <c r="A14" s="27">
        <v>10</v>
      </c>
      <c r="B14" s="174"/>
      <c r="C14" s="174" t="s">
        <v>14</v>
      </c>
      <c r="D14" s="29">
        <f>+D15</f>
        <v>292916522</v>
      </c>
      <c r="E14" s="30">
        <f>+E15</f>
        <v>0</v>
      </c>
      <c r="F14" s="29">
        <f>+D14-E14</f>
        <v>292916522</v>
      </c>
      <c r="G14" s="175"/>
      <c r="H14" s="29"/>
      <c r="I14" s="29"/>
      <c r="J14" s="30">
        <f>+J15</f>
        <v>0</v>
      </c>
      <c r="K14" s="30"/>
      <c r="L14" s="30"/>
      <c r="M14" s="176">
        <f>+M15</f>
        <v>0</v>
      </c>
      <c r="O14" s="171">
        <f t="shared" si="0"/>
        <v>0</v>
      </c>
    </row>
    <row r="15" spans="1:15" ht="15.6" x14ac:dyDescent="0.3">
      <c r="A15" s="27">
        <v>102</v>
      </c>
      <c r="B15" s="174"/>
      <c r="C15" s="174" t="s">
        <v>31</v>
      </c>
      <c r="D15" s="29">
        <f>+D16+D17</f>
        <v>292916522</v>
      </c>
      <c r="E15" s="30">
        <f>+E16+E17</f>
        <v>0</v>
      </c>
      <c r="F15" s="29">
        <f t="shared" ref="F15:F36" si="1">+D15-E15</f>
        <v>292916522</v>
      </c>
      <c r="G15" s="175"/>
      <c r="H15" s="29"/>
      <c r="I15" s="29"/>
      <c r="J15" s="30">
        <f>+J16+J17</f>
        <v>0</v>
      </c>
      <c r="K15" s="30"/>
      <c r="L15" s="30"/>
      <c r="M15" s="176">
        <f>+M16+M17</f>
        <v>0</v>
      </c>
      <c r="O15" s="171">
        <f t="shared" si="0"/>
        <v>0</v>
      </c>
    </row>
    <row r="16" spans="1:15" ht="15.6" x14ac:dyDescent="0.3">
      <c r="A16" s="27">
        <v>10212</v>
      </c>
      <c r="B16" s="28">
        <v>20</v>
      </c>
      <c r="C16" s="28" t="s">
        <v>32</v>
      </c>
      <c r="D16" s="30">
        <v>290000000</v>
      </c>
      <c r="E16" s="30">
        <v>0</v>
      </c>
      <c r="F16" s="29">
        <f t="shared" si="1"/>
        <v>290000000</v>
      </c>
      <c r="G16" s="175"/>
      <c r="H16" s="29"/>
      <c r="I16" s="29"/>
      <c r="J16" s="30">
        <v>0</v>
      </c>
      <c r="K16" s="30" t="e">
        <f>+K22+#REF!+#REF!</f>
        <v>#REF!</v>
      </c>
      <c r="L16" s="30" t="e">
        <f>+L22+#REF!+#REF!</f>
        <v>#REF!</v>
      </c>
      <c r="M16" s="176">
        <v>0</v>
      </c>
      <c r="O16" s="171">
        <f t="shared" si="0"/>
        <v>0</v>
      </c>
    </row>
    <row r="17" spans="1:35" ht="15.6" x14ac:dyDescent="0.3">
      <c r="A17" s="27">
        <v>10214</v>
      </c>
      <c r="B17" s="28">
        <v>20</v>
      </c>
      <c r="C17" s="28" t="s">
        <v>33</v>
      </c>
      <c r="D17" s="30">
        <v>2916522</v>
      </c>
      <c r="E17" s="30">
        <v>0</v>
      </c>
      <c r="F17" s="30">
        <f>+D17-E17</f>
        <v>2916522</v>
      </c>
      <c r="G17" s="30"/>
      <c r="H17" s="30"/>
      <c r="I17" s="30"/>
      <c r="J17" s="30">
        <v>0</v>
      </c>
      <c r="K17" s="30" t="e">
        <f>+#REF!+#REF!+#REF!</f>
        <v>#REF!</v>
      </c>
      <c r="L17" s="30" t="e">
        <f>+#REF!+#REF!+#REF!</f>
        <v>#REF!</v>
      </c>
      <c r="M17" s="176">
        <v>0</v>
      </c>
      <c r="O17" s="171">
        <f t="shared" si="0"/>
        <v>0</v>
      </c>
      <c r="AI17" s="145"/>
    </row>
    <row r="18" spans="1:35" ht="15.6" x14ac:dyDescent="0.3">
      <c r="A18" s="27">
        <v>2</v>
      </c>
      <c r="B18" s="174"/>
      <c r="C18" s="174" t="s">
        <v>45</v>
      </c>
      <c r="D18" s="29">
        <f>+D19</f>
        <v>3821351.89</v>
      </c>
      <c r="E18" s="30">
        <f>+E19</f>
        <v>0</v>
      </c>
      <c r="F18" s="29">
        <f t="shared" si="1"/>
        <v>3821351.89</v>
      </c>
      <c r="G18" s="175"/>
      <c r="H18" s="29"/>
      <c r="I18" s="29"/>
      <c r="J18" s="30">
        <f>+J19</f>
        <v>0</v>
      </c>
      <c r="K18" s="30"/>
      <c r="L18" s="30"/>
      <c r="M18" s="176">
        <f>+M19</f>
        <v>0</v>
      </c>
      <c r="O18" s="171">
        <f t="shared" si="0"/>
        <v>0</v>
      </c>
    </row>
    <row r="19" spans="1:35" ht="15.6" x14ac:dyDescent="0.3">
      <c r="A19" s="27">
        <v>20</v>
      </c>
      <c r="B19" s="174"/>
      <c r="C19" s="174" t="s">
        <v>45</v>
      </c>
      <c r="D19" s="29">
        <f>+D20</f>
        <v>3821351.89</v>
      </c>
      <c r="E19" s="30">
        <f>+E20</f>
        <v>0</v>
      </c>
      <c r="F19" s="29">
        <f t="shared" si="1"/>
        <v>3821351.89</v>
      </c>
      <c r="G19" s="175"/>
      <c r="H19" s="29"/>
      <c r="I19" s="29"/>
      <c r="J19" s="30">
        <f>+J20</f>
        <v>0</v>
      </c>
      <c r="K19" s="30"/>
      <c r="L19" s="30"/>
      <c r="M19" s="176">
        <f>+M20</f>
        <v>0</v>
      </c>
      <c r="O19" s="171">
        <f t="shared" si="0"/>
        <v>0</v>
      </c>
    </row>
    <row r="20" spans="1:35" ht="15.6" x14ac:dyDescent="0.3">
      <c r="A20" s="27">
        <v>204</v>
      </c>
      <c r="B20" s="174"/>
      <c r="C20" s="174" t="s">
        <v>46</v>
      </c>
      <c r="D20" s="29">
        <f>+D21+D23</f>
        <v>3821351.89</v>
      </c>
      <c r="E20" s="30">
        <f>+E21+E23</f>
        <v>0</v>
      </c>
      <c r="F20" s="29">
        <f>+D20-E20</f>
        <v>3821351.89</v>
      </c>
      <c r="G20" s="175"/>
      <c r="H20" s="29"/>
      <c r="I20" s="29"/>
      <c r="J20" s="30">
        <f>+J21+J23</f>
        <v>0</v>
      </c>
      <c r="K20" s="30" t="e">
        <f>+K21+#REF!+K23+#REF!+#REF!</f>
        <v>#REF!</v>
      </c>
      <c r="L20" s="30" t="e">
        <f>+L21+#REF!+L23+#REF!+#REF!</f>
        <v>#REF!</v>
      </c>
      <c r="M20" s="176">
        <f>+M21+M23</f>
        <v>0</v>
      </c>
      <c r="O20" s="171">
        <f t="shared" si="0"/>
        <v>0</v>
      </c>
    </row>
    <row r="21" spans="1:35" ht="15.6" x14ac:dyDescent="0.3">
      <c r="A21" s="27">
        <v>2046</v>
      </c>
      <c r="B21" s="174"/>
      <c r="C21" s="174" t="s">
        <v>55</v>
      </c>
      <c r="D21" s="29">
        <f>+D22</f>
        <v>2322702.89</v>
      </c>
      <c r="E21" s="30">
        <f>+E22</f>
        <v>0</v>
      </c>
      <c r="F21" s="29">
        <f t="shared" si="1"/>
        <v>2322702.89</v>
      </c>
      <c r="G21" s="175"/>
      <c r="H21" s="29"/>
      <c r="I21" s="29"/>
      <c r="J21" s="30">
        <f>+J22</f>
        <v>0</v>
      </c>
      <c r="K21" s="30"/>
      <c r="L21" s="30"/>
      <c r="M21" s="176">
        <f>+M22</f>
        <v>0</v>
      </c>
      <c r="O21" s="171"/>
    </row>
    <row r="22" spans="1:35" ht="15.6" x14ac:dyDescent="0.3">
      <c r="A22" s="27">
        <v>20465</v>
      </c>
      <c r="B22" s="28">
        <v>20</v>
      </c>
      <c r="C22" s="28" t="s">
        <v>57</v>
      </c>
      <c r="D22" s="29">
        <v>2322702.89</v>
      </c>
      <c r="E22" s="30">
        <v>0</v>
      </c>
      <c r="F22" s="29">
        <f t="shared" si="1"/>
        <v>2322702.89</v>
      </c>
      <c r="G22" s="175"/>
      <c r="H22" s="29"/>
      <c r="I22" s="29"/>
      <c r="J22" s="29">
        <v>0</v>
      </c>
      <c r="K22" s="29"/>
      <c r="L22" s="29"/>
      <c r="M22" s="31">
        <v>0</v>
      </c>
      <c r="O22" s="171"/>
    </row>
    <row r="23" spans="1:35" ht="15.6" x14ac:dyDescent="0.3">
      <c r="A23" s="27">
        <v>2048</v>
      </c>
      <c r="B23" s="174"/>
      <c r="C23" s="174" t="s">
        <v>60</v>
      </c>
      <c r="D23" s="29">
        <f>+D24</f>
        <v>1498649</v>
      </c>
      <c r="E23" s="30">
        <f>+E24</f>
        <v>0</v>
      </c>
      <c r="F23" s="29">
        <f t="shared" si="1"/>
        <v>1498649</v>
      </c>
      <c r="G23" s="175"/>
      <c r="H23" s="29"/>
      <c r="I23" s="29"/>
      <c r="J23" s="30">
        <f>+J24</f>
        <v>0</v>
      </c>
      <c r="K23" s="30">
        <v>0</v>
      </c>
      <c r="L23" s="30">
        <v>0</v>
      </c>
      <c r="M23" s="176">
        <f>+M24</f>
        <v>0</v>
      </c>
      <c r="O23" s="171">
        <f t="shared" si="0"/>
        <v>0</v>
      </c>
    </row>
    <row r="24" spans="1:35" ht="16.2" thickBot="1" x14ac:dyDescent="0.35">
      <c r="A24" s="74">
        <v>20486</v>
      </c>
      <c r="B24" s="75">
        <v>20</v>
      </c>
      <c r="C24" s="75" t="s">
        <v>183</v>
      </c>
      <c r="D24" s="76">
        <v>1498649</v>
      </c>
      <c r="E24" s="177">
        <v>0</v>
      </c>
      <c r="F24" s="76">
        <f t="shared" si="1"/>
        <v>1498649</v>
      </c>
      <c r="G24" s="178"/>
      <c r="H24" s="178"/>
      <c r="I24" s="178"/>
      <c r="J24" s="177">
        <v>0</v>
      </c>
      <c r="K24" s="177"/>
      <c r="L24" s="177"/>
      <c r="M24" s="179">
        <v>0</v>
      </c>
      <c r="O24" s="171">
        <f t="shared" si="0"/>
        <v>0</v>
      </c>
    </row>
    <row r="25" spans="1:35" ht="16.2" thickBot="1" x14ac:dyDescent="0.35">
      <c r="A25" s="180" t="s">
        <v>71</v>
      </c>
      <c r="B25" s="80"/>
      <c r="C25" s="143" t="s">
        <v>72</v>
      </c>
      <c r="D25" s="181">
        <f>+D26+D32+D48+D51</f>
        <v>412900058467.84998</v>
      </c>
      <c r="E25" s="181">
        <f>+E26+E32+E48+E51</f>
        <v>0</v>
      </c>
      <c r="F25" s="181">
        <f t="shared" si="1"/>
        <v>412900058467.84998</v>
      </c>
      <c r="G25" s="181"/>
      <c r="H25" s="181"/>
      <c r="I25" s="81"/>
      <c r="J25" s="181">
        <f>+J26+J32+J48+J51</f>
        <v>410401742</v>
      </c>
      <c r="K25" s="182" t="e">
        <f>+K26+K48+K51+#REF!</f>
        <v>#REF!</v>
      </c>
      <c r="L25" s="182" t="e">
        <f>+L26+L48+L51+#REF!</f>
        <v>#REF!</v>
      </c>
      <c r="M25" s="183">
        <f>+M26+M32+M48+M51</f>
        <v>410401742</v>
      </c>
      <c r="O25" s="171">
        <f>+M25/F25</f>
        <v>9.9394934339045501E-4</v>
      </c>
    </row>
    <row r="26" spans="1:35" ht="34.5" customHeight="1" x14ac:dyDescent="0.3">
      <c r="A26" s="22">
        <v>2401</v>
      </c>
      <c r="B26" s="23"/>
      <c r="C26" s="84" t="s">
        <v>149</v>
      </c>
      <c r="D26" s="184">
        <f>+D27</f>
        <v>396585907049.76001</v>
      </c>
      <c r="E26" s="25">
        <f>+E27</f>
        <v>0</v>
      </c>
      <c r="F26" s="24">
        <f t="shared" si="1"/>
        <v>396585907049.76001</v>
      </c>
      <c r="G26" s="184"/>
      <c r="H26" s="184"/>
      <c r="I26" s="24"/>
      <c r="J26" s="25">
        <f>+J27</f>
        <v>0</v>
      </c>
      <c r="K26" s="25">
        <v>0</v>
      </c>
      <c r="L26" s="25">
        <v>0</v>
      </c>
      <c r="M26" s="185">
        <f>+M27</f>
        <v>0</v>
      </c>
      <c r="O26" s="171">
        <f>+M26/F26</f>
        <v>0</v>
      </c>
    </row>
    <row r="27" spans="1:35" ht="15" customHeight="1" x14ac:dyDescent="0.3">
      <c r="A27" s="27">
        <v>2401600</v>
      </c>
      <c r="B27" s="28"/>
      <c r="C27" s="33" t="s">
        <v>73</v>
      </c>
      <c r="D27" s="175">
        <f>SUM(D28:D31)</f>
        <v>396585907049.76001</v>
      </c>
      <c r="E27" s="30">
        <f>SUM(E28:E31)</f>
        <v>0</v>
      </c>
      <c r="F27" s="29">
        <f t="shared" si="1"/>
        <v>396585907049.76001</v>
      </c>
      <c r="G27" s="175"/>
      <c r="H27" s="175"/>
      <c r="I27" s="29"/>
      <c r="J27" s="30">
        <f>SUM(J28:J31)</f>
        <v>0</v>
      </c>
      <c r="K27" s="30">
        <f>SUM(K28:K30)</f>
        <v>0</v>
      </c>
      <c r="L27" s="30">
        <f>SUM(L28:L30)</f>
        <v>0</v>
      </c>
      <c r="M27" s="176">
        <f>SUM(M28:M31)</f>
        <v>0</v>
      </c>
      <c r="O27" s="171">
        <f>+M27/F27</f>
        <v>0</v>
      </c>
    </row>
    <row r="28" spans="1:35" ht="45" customHeight="1" x14ac:dyDescent="0.3">
      <c r="A28" s="27">
        <v>240106003</v>
      </c>
      <c r="B28" s="28">
        <v>11</v>
      </c>
      <c r="C28" s="33" t="s">
        <v>81</v>
      </c>
      <c r="D28" s="175">
        <v>2893969159.4200001</v>
      </c>
      <c r="E28" s="30">
        <v>0</v>
      </c>
      <c r="F28" s="29">
        <f t="shared" si="1"/>
        <v>2893969159.4200001</v>
      </c>
      <c r="G28" s="175"/>
      <c r="H28" s="175"/>
      <c r="I28" s="29"/>
      <c r="J28" s="30">
        <v>0</v>
      </c>
      <c r="K28" s="30">
        <v>0</v>
      </c>
      <c r="L28" s="30">
        <v>0</v>
      </c>
      <c r="M28" s="176">
        <v>0</v>
      </c>
      <c r="O28" s="171">
        <f>+M28/F28</f>
        <v>0</v>
      </c>
    </row>
    <row r="29" spans="1:35" ht="45" customHeight="1" x14ac:dyDescent="0.3">
      <c r="A29" s="27">
        <v>240106003</v>
      </c>
      <c r="B29" s="28">
        <v>13</v>
      </c>
      <c r="C29" s="33" t="s">
        <v>81</v>
      </c>
      <c r="D29" s="175">
        <v>2540310928.3400002</v>
      </c>
      <c r="E29" s="30">
        <v>0</v>
      </c>
      <c r="F29" s="29">
        <f t="shared" si="1"/>
        <v>2540310928.3400002</v>
      </c>
      <c r="G29" s="175"/>
      <c r="H29" s="175"/>
      <c r="I29" s="29"/>
      <c r="J29" s="30">
        <v>0</v>
      </c>
      <c r="K29" s="30">
        <v>0</v>
      </c>
      <c r="L29" s="30">
        <v>0</v>
      </c>
      <c r="M29" s="176">
        <v>0</v>
      </c>
      <c r="O29" s="171"/>
    </row>
    <row r="30" spans="1:35" ht="45" customHeight="1" x14ac:dyDescent="0.3">
      <c r="A30" s="27">
        <v>240106003</v>
      </c>
      <c r="B30" s="28">
        <v>20</v>
      </c>
      <c r="C30" s="33" t="s">
        <v>81</v>
      </c>
      <c r="D30" s="175">
        <v>1481163638</v>
      </c>
      <c r="E30" s="30">
        <v>0</v>
      </c>
      <c r="F30" s="29">
        <f t="shared" si="1"/>
        <v>1481163638</v>
      </c>
      <c r="G30" s="175"/>
      <c r="H30" s="175"/>
      <c r="I30" s="29"/>
      <c r="J30" s="30">
        <v>0</v>
      </c>
      <c r="K30" s="30">
        <v>0</v>
      </c>
      <c r="L30" s="30">
        <v>0</v>
      </c>
      <c r="M30" s="176">
        <v>0</v>
      </c>
      <c r="O30" s="171"/>
    </row>
    <row r="31" spans="1:35" ht="45" customHeight="1" x14ac:dyDescent="0.3">
      <c r="A31" s="27">
        <v>2401060012</v>
      </c>
      <c r="B31" s="28">
        <v>11</v>
      </c>
      <c r="C31" s="33" t="s">
        <v>76</v>
      </c>
      <c r="D31" s="175">
        <v>389670463324</v>
      </c>
      <c r="E31" s="30">
        <v>0</v>
      </c>
      <c r="F31" s="29">
        <f t="shared" si="1"/>
        <v>389670463324</v>
      </c>
      <c r="G31" s="175"/>
      <c r="H31" s="175"/>
      <c r="I31" s="29"/>
      <c r="J31" s="30">
        <v>0</v>
      </c>
      <c r="K31" s="30"/>
      <c r="L31" s="30"/>
      <c r="M31" s="176">
        <v>0</v>
      </c>
      <c r="O31" s="171"/>
    </row>
    <row r="32" spans="1:35" ht="33" customHeight="1" x14ac:dyDescent="0.3">
      <c r="A32" s="27">
        <v>2404</v>
      </c>
      <c r="B32" s="28"/>
      <c r="C32" s="33" t="s">
        <v>157</v>
      </c>
      <c r="D32" s="175">
        <f>+D33</f>
        <v>1828209102</v>
      </c>
      <c r="E32" s="30">
        <f>+E33</f>
        <v>0</v>
      </c>
      <c r="F32" s="29">
        <f t="shared" si="1"/>
        <v>1828209102</v>
      </c>
      <c r="G32" s="175"/>
      <c r="H32" s="175"/>
      <c r="I32" s="29"/>
      <c r="J32" s="30">
        <f>+J36</f>
        <v>277207139</v>
      </c>
      <c r="K32" s="30">
        <v>0</v>
      </c>
      <c r="L32" s="30">
        <v>0</v>
      </c>
      <c r="M32" s="176">
        <f>+M36</f>
        <v>277207139</v>
      </c>
      <c r="O32" s="171"/>
    </row>
    <row r="33" spans="1:15" ht="33" customHeight="1" x14ac:dyDescent="0.3">
      <c r="A33" s="27">
        <v>2404600</v>
      </c>
      <c r="B33" s="28"/>
      <c r="C33" s="33" t="s">
        <v>73</v>
      </c>
      <c r="D33" s="175">
        <f>SUM(D34:D36)</f>
        <v>1828209102</v>
      </c>
      <c r="E33" s="30">
        <f>SUM(E34:E36)</f>
        <v>0</v>
      </c>
      <c r="F33" s="29">
        <f t="shared" si="1"/>
        <v>1828209102</v>
      </c>
      <c r="G33" s="175"/>
      <c r="H33" s="175"/>
      <c r="I33" s="29"/>
      <c r="J33" s="175">
        <f>SUM(J34:J36)</f>
        <v>277207139</v>
      </c>
      <c r="K33" s="175">
        <f>SUM(K34:K36)</f>
        <v>0</v>
      </c>
      <c r="L33" s="175">
        <f>SUM(L34:L36)</f>
        <v>0</v>
      </c>
      <c r="M33" s="186">
        <f>SUM(M34:M36)</f>
        <v>277207139</v>
      </c>
      <c r="O33" s="171"/>
    </row>
    <row r="34" spans="1:15" ht="52.5" customHeight="1" x14ac:dyDescent="0.3">
      <c r="A34" s="27">
        <v>240406001</v>
      </c>
      <c r="B34" s="28">
        <v>10</v>
      </c>
      <c r="C34" s="33" t="s">
        <v>77</v>
      </c>
      <c r="D34" s="175">
        <v>370845778</v>
      </c>
      <c r="E34" s="30">
        <v>0</v>
      </c>
      <c r="F34" s="29">
        <f t="shared" si="1"/>
        <v>370845778</v>
      </c>
      <c r="G34" s="175"/>
      <c r="H34" s="175"/>
      <c r="I34" s="29"/>
      <c r="J34" s="30">
        <v>0</v>
      </c>
      <c r="K34" s="30"/>
      <c r="L34" s="30"/>
      <c r="M34" s="176"/>
      <c r="O34" s="171"/>
    </row>
    <row r="35" spans="1:15" ht="57" customHeight="1" x14ac:dyDescent="0.3">
      <c r="A35" s="27">
        <v>240406001</v>
      </c>
      <c r="B35" s="28">
        <v>13</v>
      </c>
      <c r="C35" s="33" t="s">
        <v>77</v>
      </c>
      <c r="D35" s="175">
        <v>318759268</v>
      </c>
      <c r="E35" s="30">
        <v>0</v>
      </c>
      <c r="F35" s="29">
        <f t="shared" si="1"/>
        <v>318759268</v>
      </c>
      <c r="G35" s="175"/>
      <c r="H35" s="175"/>
      <c r="I35" s="29"/>
      <c r="J35" s="30">
        <v>0</v>
      </c>
      <c r="K35" s="30"/>
      <c r="L35" s="30"/>
      <c r="M35" s="176"/>
      <c r="O35" s="171"/>
    </row>
    <row r="36" spans="1:15" ht="57" customHeight="1" thickBot="1" x14ac:dyDescent="0.35">
      <c r="A36" s="35">
        <v>240406001</v>
      </c>
      <c r="B36" s="36">
        <v>20</v>
      </c>
      <c r="C36" s="88" t="s">
        <v>77</v>
      </c>
      <c r="D36" s="37">
        <v>1138604056</v>
      </c>
      <c r="E36" s="38">
        <v>0</v>
      </c>
      <c r="F36" s="39">
        <f t="shared" si="1"/>
        <v>1138604056</v>
      </c>
      <c r="G36" s="37"/>
      <c r="H36" s="37"/>
      <c r="I36" s="39"/>
      <c r="J36" s="38">
        <v>277207139</v>
      </c>
      <c r="K36" s="38">
        <v>0</v>
      </c>
      <c r="L36" s="38">
        <v>0</v>
      </c>
      <c r="M36" s="187">
        <v>277207139</v>
      </c>
      <c r="O36" s="171"/>
    </row>
    <row r="37" spans="1:15" ht="22.5" customHeight="1" x14ac:dyDescent="0.3">
      <c r="A37" s="41"/>
      <c r="B37" s="42"/>
      <c r="C37" s="89"/>
      <c r="D37" s="43"/>
      <c r="E37" s="188"/>
      <c r="F37" s="45"/>
      <c r="G37" s="43"/>
      <c r="H37" s="43"/>
      <c r="I37" s="45"/>
      <c r="J37" s="45"/>
      <c r="K37" s="45"/>
      <c r="L37" s="45"/>
      <c r="M37" s="45"/>
      <c r="O37" s="171"/>
    </row>
    <row r="38" spans="1:15" ht="12.75" customHeight="1" thickBot="1" x14ac:dyDescent="0.35">
      <c r="A38" s="68"/>
      <c r="C38" s="66"/>
      <c r="D38" s="189"/>
      <c r="E38" s="4"/>
      <c r="F38" s="69"/>
      <c r="G38" s="189"/>
      <c r="H38" s="189"/>
      <c r="I38" s="69"/>
      <c r="J38" s="69"/>
      <c r="K38" s="69"/>
      <c r="L38" s="69"/>
      <c r="M38" s="69"/>
      <c r="O38" s="171"/>
    </row>
    <row r="39" spans="1:15" x14ac:dyDescent="0.3">
      <c r="A39" s="222" t="s">
        <v>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4"/>
    </row>
    <row r="40" spans="1:15" x14ac:dyDescent="0.3">
      <c r="A40" s="219" t="s">
        <v>173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1"/>
    </row>
    <row r="41" spans="1:15" ht="3" customHeight="1" x14ac:dyDescent="0.3">
      <c r="A41" s="2"/>
      <c r="M41" s="5"/>
    </row>
    <row r="42" spans="1:15" ht="13.5" customHeight="1" x14ac:dyDescent="0.3">
      <c r="A42" s="6" t="s">
        <v>0</v>
      </c>
      <c r="D42" s="190"/>
      <c r="M42" s="5"/>
    </row>
    <row r="43" spans="1:15" ht="2.25" customHeight="1" x14ac:dyDescent="0.3">
      <c r="A43" s="2"/>
      <c r="M43" s="7"/>
    </row>
    <row r="44" spans="1:15" ht="18.75" customHeight="1" x14ac:dyDescent="0.3">
      <c r="A44" s="2" t="s">
        <v>3</v>
      </c>
      <c r="C44" s="1" t="s">
        <v>4</v>
      </c>
      <c r="F44" s="3" t="str">
        <f>F8</f>
        <v>MES:</v>
      </c>
      <c r="J44" s="3" t="str">
        <f>J8</f>
        <v>ENERO</v>
      </c>
      <c r="K44" s="1"/>
      <c r="M44" s="5" t="str">
        <f>M8</f>
        <v>VIGENCIA: 2018</v>
      </c>
    </row>
    <row r="45" spans="1:15" ht="4.5" customHeight="1" thickBot="1" x14ac:dyDescent="0.35">
      <c r="A45" s="46"/>
      <c r="B45" s="47"/>
      <c r="C45" s="47"/>
      <c r="D45" s="47"/>
      <c r="E45" s="161"/>
      <c r="F45" s="48"/>
      <c r="G45" s="48"/>
      <c r="H45" s="48"/>
      <c r="I45" s="48"/>
      <c r="J45" s="48"/>
      <c r="K45" s="48"/>
      <c r="L45" s="48"/>
      <c r="M45" s="50"/>
    </row>
    <row r="46" spans="1:15" ht="14.25" customHeight="1" thickBot="1" x14ac:dyDescent="0.35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5"/>
    </row>
    <row r="47" spans="1:15" ht="64.5" customHeight="1" thickBot="1" x14ac:dyDescent="0.35">
      <c r="A47" s="191" t="s">
        <v>174</v>
      </c>
      <c r="B47" s="192"/>
      <c r="C47" s="192" t="s">
        <v>175</v>
      </c>
      <c r="D47" s="193" t="s">
        <v>176</v>
      </c>
      <c r="E47" s="194" t="s">
        <v>177</v>
      </c>
      <c r="F47" s="193" t="s">
        <v>178</v>
      </c>
      <c r="G47" s="193"/>
      <c r="H47" s="193"/>
      <c r="I47" s="193"/>
      <c r="J47" s="193" t="s">
        <v>179</v>
      </c>
      <c r="K47" s="193" t="s">
        <v>180</v>
      </c>
      <c r="L47" s="193" t="s">
        <v>181</v>
      </c>
      <c r="M47" s="195" t="s">
        <v>182</v>
      </c>
    </row>
    <row r="48" spans="1:15" s="66" customFormat="1" ht="33" customHeight="1" x14ac:dyDescent="0.3">
      <c r="A48" s="196">
        <v>2405</v>
      </c>
      <c r="B48" s="90"/>
      <c r="C48" s="90" t="s">
        <v>158</v>
      </c>
      <c r="D48" s="197">
        <f>+D49</f>
        <v>183746710.66</v>
      </c>
      <c r="E48" s="59">
        <f>+E49</f>
        <v>0</v>
      </c>
      <c r="F48" s="60">
        <f t="shared" ref="F48:F59" si="2">+D48-E48</f>
        <v>183746710.66</v>
      </c>
      <c r="G48" s="197"/>
      <c r="H48" s="197"/>
      <c r="I48" s="198"/>
      <c r="J48" s="60">
        <f>+J49</f>
        <v>0</v>
      </c>
      <c r="K48" s="60"/>
      <c r="L48" s="60"/>
      <c r="M48" s="73">
        <f>+M49</f>
        <v>0</v>
      </c>
      <c r="O48" s="171">
        <f t="shared" ref="O48:O54" si="3">+M48/F48</f>
        <v>0</v>
      </c>
    </row>
    <row r="49" spans="1:36" s="66" customFormat="1" ht="23.25" customHeight="1" x14ac:dyDescent="0.3">
      <c r="A49" s="62">
        <v>2405600</v>
      </c>
      <c r="B49" s="33"/>
      <c r="C49" s="33" t="s">
        <v>73</v>
      </c>
      <c r="D49" s="199">
        <f>+D50</f>
        <v>183746710.66</v>
      </c>
      <c r="E49" s="30">
        <f>+E50</f>
        <v>0</v>
      </c>
      <c r="F49" s="29">
        <f t="shared" si="2"/>
        <v>183746710.66</v>
      </c>
      <c r="G49" s="199"/>
      <c r="H49" s="199"/>
      <c r="I49" s="63"/>
      <c r="J49" s="29">
        <f>+J50</f>
        <v>0</v>
      </c>
      <c r="K49" s="29"/>
      <c r="L49" s="29"/>
      <c r="M49" s="31">
        <f>+M50</f>
        <v>0</v>
      </c>
      <c r="O49" s="171">
        <f t="shared" si="3"/>
        <v>0</v>
      </c>
    </row>
    <row r="50" spans="1:36" s="66" customFormat="1" ht="62.25" customHeight="1" x14ac:dyDescent="0.3">
      <c r="A50" s="62">
        <v>24056001</v>
      </c>
      <c r="B50" s="33">
        <v>20</v>
      </c>
      <c r="C50" s="33" t="s">
        <v>78</v>
      </c>
      <c r="D50" s="199">
        <v>183746710.66</v>
      </c>
      <c r="E50" s="30">
        <v>0</v>
      </c>
      <c r="F50" s="29">
        <f t="shared" si="2"/>
        <v>183746710.66</v>
      </c>
      <c r="G50" s="199"/>
      <c r="H50" s="199"/>
      <c r="I50" s="63"/>
      <c r="J50" s="29">
        <v>0</v>
      </c>
      <c r="K50" s="29"/>
      <c r="L50" s="29"/>
      <c r="M50" s="31">
        <v>0</v>
      </c>
      <c r="O50" s="171">
        <f t="shared" si="3"/>
        <v>0</v>
      </c>
    </row>
    <row r="51" spans="1:36" s="66" customFormat="1" ht="57.75" customHeight="1" x14ac:dyDescent="0.3">
      <c r="A51" s="62">
        <v>2499</v>
      </c>
      <c r="B51" s="33"/>
      <c r="C51" s="33" t="s">
        <v>159</v>
      </c>
      <c r="D51" s="199">
        <f>+D52</f>
        <v>14302195605.43</v>
      </c>
      <c r="E51" s="29">
        <f>+E52</f>
        <v>0</v>
      </c>
      <c r="F51" s="199">
        <f t="shared" si="2"/>
        <v>14302195605.43</v>
      </c>
      <c r="G51" s="199"/>
      <c r="H51" s="199"/>
      <c r="I51" s="63"/>
      <c r="J51" s="29">
        <f>+J52</f>
        <v>133194603</v>
      </c>
      <c r="K51" s="29">
        <f>+K52</f>
        <v>0</v>
      </c>
      <c r="L51" s="29">
        <f>+L52</f>
        <v>0</v>
      </c>
      <c r="M51" s="31">
        <f>+M52</f>
        <v>133194603</v>
      </c>
      <c r="O51" s="171">
        <f t="shared" si="3"/>
        <v>9.3128780135989103E-3</v>
      </c>
      <c r="P51" s="200">
        <f>+M51-10384330698</f>
        <v>-10251136095</v>
      </c>
    </row>
    <row r="52" spans="1:36" s="66" customFormat="1" ht="15.75" customHeight="1" x14ac:dyDescent="0.3">
      <c r="A52" s="62">
        <v>2499600</v>
      </c>
      <c r="B52" s="33"/>
      <c r="C52" s="33" t="s">
        <v>73</v>
      </c>
      <c r="D52" s="199">
        <f>SUM(D53:D58)</f>
        <v>14302195605.43</v>
      </c>
      <c r="E52" s="29">
        <f>SUM(E53:E58)</f>
        <v>0</v>
      </c>
      <c r="F52" s="199">
        <f t="shared" si="2"/>
        <v>14302195605.43</v>
      </c>
      <c r="G52" s="199"/>
      <c r="H52" s="199"/>
      <c r="I52" s="63"/>
      <c r="J52" s="199">
        <f>SUM(J53:J58)</f>
        <v>133194603</v>
      </c>
      <c r="K52" s="29">
        <v>0</v>
      </c>
      <c r="L52" s="29">
        <v>0</v>
      </c>
      <c r="M52" s="201">
        <f>SUM(M53:M58)</f>
        <v>133194603</v>
      </c>
      <c r="O52" s="171">
        <f t="shared" si="3"/>
        <v>9.3128780135989103E-3</v>
      </c>
    </row>
    <row r="53" spans="1:36" s="66" customFormat="1" ht="32.25" customHeight="1" x14ac:dyDescent="0.3">
      <c r="A53" s="62">
        <v>249906001</v>
      </c>
      <c r="B53" s="33">
        <v>10</v>
      </c>
      <c r="C53" s="33" t="s">
        <v>80</v>
      </c>
      <c r="D53" s="199">
        <v>2607722263</v>
      </c>
      <c r="E53" s="30">
        <v>0</v>
      </c>
      <c r="F53" s="29">
        <f t="shared" si="2"/>
        <v>2607722263</v>
      </c>
      <c r="G53" s="199"/>
      <c r="H53" s="199"/>
      <c r="I53" s="63"/>
      <c r="J53" s="202">
        <v>0</v>
      </c>
      <c r="K53" s="202"/>
      <c r="L53" s="202"/>
      <c r="M53" s="203">
        <v>0</v>
      </c>
      <c r="O53" s="171">
        <f t="shared" si="3"/>
        <v>0</v>
      </c>
      <c r="AJ53" s="204"/>
    </row>
    <row r="54" spans="1:36" s="66" customFormat="1" ht="45" customHeight="1" x14ac:dyDescent="0.3">
      <c r="A54" s="62">
        <v>249906001</v>
      </c>
      <c r="B54" s="33">
        <v>13</v>
      </c>
      <c r="C54" s="33" t="s">
        <v>80</v>
      </c>
      <c r="D54" s="199">
        <v>459103190</v>
      </c>
      <c r="E54" s="30">
        <v>0</v>
      </c>
      <c r="F54" s="29">
        <f t="shared" si="2"/>
        <v>459103190</v>
      </c>
      <c r="G54" s="199"/>
      <c r="H54" s="199"/>
      <c r="I54" s="63"/>
      <c r="J54" s="202">
        <v>0</v>
      </c>
      <c r="K54" s="202"/>
      <c r="L54" s="202"/>
      <c r="M54" s="203">
        <v>0</v>
      </c>
      <c r="O54" s="171">
        <f t="shared" si="3"/>
        <v>0</v>
      </c>
    </row>
    <row r="55" spans="1:36" s="66" customFormat="1" ht="39" customHeight="1" x14ac:dyDescent="0.3">
      <c r="A55" s="62">
        <v>249906001</v>
      </c>
      <c r="B55" s="33">
        <v>20</v>
      </c>
      <c r="C55" s="33" t="s">
        <v>80</v>
      </c>
      <c r="D55" s="199">
        <v>8783151039</v>
      </c>
      <c r="E55" s="30">
        <v>0</v>
      </c>
      <c r="F55" s="29">
        <f t="shared" si="2"/>
        <v>8783151039</v>
      </c>
      <c r="G55" s="199"/>
      <c r="H55" s="199"/>
      <c r="I55" s="63"/>
      <c r="J55" s="202">
        <v>107775090</v>
      </c>
      <c r="K55" s="202"/>
      <c r="L55" s="202"/>
      <c r="M55" s="203">
        <v>107775090</v>
      </c>
      <c r="O55" s="171"/>
    </row>
    <row r="56" spans="1:36" s="66" customFormat="1" ht="52.5" customHeight="1" x14ac:dyDescent="0.3">
      <c r="A56" s="62">
        <v>249906002</v>
      </c>
      <c r="B56" s="33">
        <v>21</v>
      </c>
      <c r="C56" s="33" t="s">
        <v>160</v>
      </c>
      <c r="D56" s="199">
        <v>18914800</v>
      </c>
      <c r="E56" s="30">
        <v>0</v>
      </c>
      <c r="F56" s="29">
        <f t="shared" si="2"/>
        <v>18914800</v>
      </c>
      <c r="G56" s="199"/>
      <c r="H56" s="199"/>
      <c r="I56" s="63"/>
      <c r="J56" s="29">
        <v>0</v>
      </c>
      <c r="K56" s="29"/>
      <c r="L56" s="29"/>
      <c r="M56" s="31">
        <v>0</v>
      </c>
      <c r="O56" s="171"/>
    </row>
    <row r="57" spans="1:36" s="66" customFormat="1" ht="63.75" customHeight="1" x14ac:dyDescent="0.3">
      <c r="A57" s="62">
        <v>249906003</v>
      </c>
      <c r="B57" s="33">
        <v>20</v>
      </c>
      <c r="C57" s="33" t="s">
        <v>79</v>
      </c>
      <c r="D57" s="199">
        <v>820725497.42999995</v>
      </c>
      <c r="E57" s="30">
        <v>0</v>
      </c>
      <c r="F57" s="29">
        <f t="shared" si="2"/>
        <v>820725497.42999995</v>
      </c>
      <c r="G57" s="199"/>
      <c r="H57" s="199"/>
      <c r="I57" s="63"/>
      <c r="J57" s="29">
        <v>0</v>
      </c>
      <c r="K57" s="29"/>
      <c r="L57" s="29"/>
      <c r="M57" s="31">
        <v>0</v>
      </c>
      <c r="O57" s="171"/>
    </row>
    <row r="58" spans="1:36" s="66" customFormat="1" ht="37.799999999999997" customHeight="1" thickBot="1" x14ac:dyDescent="0.35">
      <c r="A58" s="205">
        <v>249906004</v>
      </c>
      <c r="B58" s="88">
        <v>20</v>
      </c>
      <c r="C58" s="88" t="s">
        <v>161</v>
      </c>
      <c r="D58" s="206">
        <v>1612578816</v>
      </c>
      <c r="E58" s="38">
        <v>0</v>
      </c>
      <c r="F58" s="39">
        <f t="shared" si="2"/>
        <v>1612578816</v>
      </c>
      <c r="G58" s="206"/>
      <c r="H58" s="206"/>
      <c r="I58" s="91"/>
      <c r="J58" s="207">
        <v>25419513</v>
      </c>
      <c r="K58" s="39"/>
      <c r="L58" s="39"/>
      <c r="M58" s="40">
        <v>25419513</v>
      </c>
      <c r="O58" s="171">
        <f>+M58/F58</f>
        <v>1.5763268590525747E-2</v>
      </c>
    </row>
    <row r="59" spans="1:36" ht="16.2" thickBot="1" x14ac:dyDescent="0.35">
      <c r="A59" s="228" t="s">
        <v>184</v>
      </c>
      <c r="B59" s="229"/>
      <c r="C59" s="229"/>
      <c r="D59" s="208">
        <f>+D12+D25</f>
        <v>413196796341.73999</v>
      </c>
      <c r="E59" s="208">
        <f>+E12+E25</f>
        <v>0</v>
      </c>
      <c r="F59" s="208">
        <f t="shared" si="2"/>
        <v>413196796341.73999</v>
      </c>
      <c r="G59" s="209"/>
      <c r="H59" s="209"/>
      <c r="I59" s="210" t="e">
        <f>+I20+#REF!+#REF!+I26+I51+#REF!</f>
        <v>#REF!</v>
      </c>
      <c r="J59" s="208">
        <f>+J12+J25</f>
        <v>410401742</v>
      </c>
      <c r="K59" s="208" t="e">
        <f>+K12+K25</f>
        <v>#REF!</v>
      </c>
      <c r="L59" s="208" t="e">
        <f>+L12+L25</f>
        <v>#REF!</v>
      </c>
      <c r="M59" s="211">
        <f>+M12+M25</f>
        <v>410401742</v>
      </c>
      <c r="O59" s="171">
        <f>+M59/F59</f>
        <v>9.932355372391892E-4</v>
      </c>
    </row>
    <row r="60" spans="1:36" ht="10.5" customHeight="1" x14ac:dyDescent="0.3">
      <c r="A60" s="151"/>
      <c r="B60" s="110"/>
      <c r="C60" s="110"/>
      <c r="D60" s="112"/>
      <c r="E60" s="212"/>
      <c r="F60" s="112"/>
      <c r="G60" s="113"/>
      <c r="H60" s="112"/>
      <c r="I60" s="112" t="s">
        <v>185</v>
      </c>
      <c r="J60" s="112"/>
      <c r="K60" s="112" t="s">
        <v>186</v>
      </c>
      <c r="L60" s="112"/>
      <c r="M60" s="113"/>
    </row>
    <row r="61" spans="1:36" x14ac:dyDescent="0.3">
      <c r="A61" s="2"/>
      <c r="D61" s="3"/>
      <c r="E61" s="4"/>
      <c r="G61" s="5"/>
      <c r="M61" s="5"/>
    </row>
    <row r="62" spans="1:36" x14ac:dyDescent="0.3">
      <c r="A62" s="2"/>
      <c r="D62" s="3"/>
      <c r="E62" s="4"/>
      <c r="G62" s="5"/>
      <c r="M62" s="5"/>
    </row>
    <row r="63" spans="1:36" x14ac:dyDescent="0.3">
      <c r="A63" s="2"/>
      <c r="D63" s="3"/>
      <c r="E63" s="4"/>
      <c r="G63" s="5"/>
      <c r="M63" s="5"/>
    </row>
    <row r="64" spans="1:36" x14ac:dyDescent="0.3">
      <c r="A64" s="96" t="s">
        <v>83</v>
      </c>
      <c r="B64" s="97"/>
      <c r="C64" s="97"/>
      <c r="D64" s="97"/>
      <c r="E64" s="98"/>
      <c r="F64" s="98" t="s">
        <v>84</v>
      </c>
      <c r="G64" s="98"/>
      <c r="H64" s="99"/>
      <c r="I64" s="146"/>
      <c r="J64" s="148"/>
      <c r="K64" s="213"/>
      <c r="L64" s="148"/>
      <c r="M64" s="156"/>
      <c r="N64" s="146"/>
    </row>
    <row r="65" spans="1:14" x14ac:dyDescent="0.3">
      <c r="A65" s="100" t="s">
        <v>193</v>
      </c>
      <c r="B65" s="97"/>
      <c r="C65" s="97"/>
      <c r="D65" s="97"/>
      <c r="E65" s="101"/>
      <c r="F65" s="101" t="s">
        <v>85</v>
      </c>
      <c r="G65" s="101"/>
      <c r="H65" s="102"/>
      <c r="I65" s="146"/>
      <c r="J65" s="148"/>
      <c r="K65" s="107"/>
      <c r="L65" s="148"/>
      <c r="M65" s="156"/>
      <c r="N65" s="146"/>
    </row>
    <row r="66" spans="1:14" x14ac:dyDescent="0.3">
      <c r="A66" s="100" t="s">
        <v>194</v>
      </c>
      <c r="B66" s="97"/>
      <c r="C66" s="97"/>
      <c r="D66" s="97"/>
      <c r="E66" s="104"/>
      <c r="F66" s="104" t="s">
        <v>86</v>
      </c>
      <c r="G66" s="98"/>
      <c r="H66" s="99"/>
      <c r="I66" s="146"/>
      <c r="J66" s="148"/>
      <c r="K66" s="213"/>
      <c r="L66" s="148"/>
      <c r="M66" s="156"/>
      <c r="N66" s="146"/>
    </row>
    <row r="67" spans="1:14" x14ac:dyDescent="0.3">
      <c r="A67" s="100"/>
      <c r="B67" s="97"/>
      <c r="C67" s="97"/>
      <c r="D67" s="97"/>
      <c r="E67" s="101"/>
      <c r="F67" s="101"/>
      <c r="G67" s="101"/>
      <c r="H67" s="102"/>
      <c r="I67" s="148"/>
      <c r="J67" s="148"/>
      <c r="K67" s="148"/>
      <c r="L67" s="148"/>
      <c r="M67" s="156"/>
      <c r="N67" s="146"/>
    </row>
    <row r="68" spans="1:14" x14ac:dyDescent="0.3">
      <c r="A68" s="96"/>
      <c r="B68" s="97"/>
      <c r="C68" s="97"/>
      <c r="D68" s="104"/>
      <c r="E68" s="105"/>
      <c r="F68" s="104"/>
      <c r="G68" s="99"/>
      <c r="H68" s="148"/>
      <c r="I68" s="148"/>
      <c r="J68" s="148"/>
      <c r="K68" s="148"/>
      <c r="L68" s="148"/>
      <c r="M68" s="156"/>
      <c r="N68" s="146"/>
    </row>
    <row r="69" spans="1:14" x14ac:dyDescent="0.3">
      <c r="A69" s="96"/>
      <c r="B69" s="101"/>
      <c r="C69" s="101" t="s">
        <v>164</v>
      </c>
      <c r="D69" s="101" t="s">
        <v>88</v>
      </c>
      <c r="E69" s="101"/>
      <c r="F69" s="104"/>
      <c r="G69" s="104"/>
      <c r="H69" s="104"/>
      <c r="I69" s="214"/>
      <c r="J69" s="101" t="s">
        <v>191</v>
      </c>
      <c r="K69" s="101"/>
      <c r="L69" s="101"/>
      <c r="M69" s="102"/>
      <c r="N69" s="146"/>
    </row>
    <row r="70" spans="1:14" x14ac:dyDescent="0.3">
      <c r="A70" s="100"/>
      <c r="B70" s="101" t="s">
        <v>187</v>
      </c>
      <c r="C70" s="101"/>
      <c r="D70" s="101" t="s">
        <v>90</v>
      </c>
      <c r="E70" s="101"/>
      <c r="F70" s="101"/>
      <c r="G70" s="101"/>
      <c r="H70" s="101"/>
      <c r="I70" s="102"/>
      <c r="J70" s="104" t="s">
        <v>188</v>
      </c>
      <c r="K70" s="104"/>
      <c r="L70" s="104"/>
      <c r="M70" s="214"/>
      <c r="N70" s="146"/>
    </row>
    <row r="71" spans="1:14" x14ac:dyDescent="0.3">
      <c r="A71" s="96"/>
      <c r="B71" s="101" t="s">
        <v>189</v>
      </c>
      <c r="C71" s="101"/>
      <c r="D71" s="101" t="s">
        <v>93</v>
      </c>
      <c r="E71" s="101"/>
      <c r="F71" s="104"/>
      <c r="G71" s="104"/>
      <c r="H71" s="104"/>
      <c r="I71" s="214"/>
      <c r="J71" s="101" t="s">
        <v>172</v>
      </c>
      <c r="K71" s="101"/>
      <c r="L71" s="101"/>
      <c r="M71" s="102"/>
      <c r="N71" s="146"/>
    </row>
    <row r="72" spans="1:14" x14ac:dyDescent="0.3">
      <c r="A72" s="100"/>
      <c r="B72" s="97"/>
      <c r="C72" s="101"/>
      <c r="D72" s="101"/>
      <c r="E72" s="101"/>
      <c r="F72" s="101"/>
      <c r="G72" s="101"/>
      <c r="H72" s="101"/>
      <c r="I72" s="102"/>
      <c r="J72" s="104"/>
      <c r="K72" s="104"/>
      <c r="L72" s="104"/>
      <c r="M72" s="214"/>
      <c r="N72" s="146"/>
    </row>
    <row r="73" spans="1:14" ht="6.75" customHeight="1" thickBot="1" x14ac:dyDescent="0.35">
      <c r="A73" s="46"/>
      <c r="B73" s="47"/>
      <c r="C73" s="215"/>
      <c r="D73" s="215"/>
      <c r="E73" s="216"/>
      <c r="F73" s="217"/>
      <c r="G73" s="217"/>
      <c r="H73" s="217"/>
      <c r="I73" s="217"/>
      <c r="J73" s="217"/>
      <c r="K73" s="217"/>
      <c r="L73" s="217"/>
      <c r="M73" s="218"/>
      <c r="N73" s="14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29"/>
  <sheetViews>
    <sheetView zoomScaleNormal="100" workbookViewId="0">
      <selection activeCell="J9" sqref="J9"/>
    </sheetView>
  </sheetViews>
  <sheetFormatPr baseColWidth="10" defaultColWidth="11.44140625" defaultRowHeight="14.4" x14ac:dyDescent="0.3"/>
  <cols>
    <col min="1" max="1" width="20.33203125" style="1" customWidth="1"/>
    <col min="2" max="2" width="7.33203125" style="1" customWidth="1"/>
    <col min="3" max="3" width="51.44140625" style="1" customWidth="1"/>
    <col min="4" max="4" width="23.44140625" style="3" customWidth="1"/>
    <col min="5" max="5" width="19.44140625" style="4" customWidth="1"/>
    <col min="6" max="6" width="20" style="3" customWidth="1"/>
    <col min="7" max="7" width="25.109375" style="3" customWidth="1"/>
    <col min="8" max="8" width="4.44140625" style="1" customWidth="1"/>
    <col min="9" max="256" width="11.44140625" style="1"/>
    <col min="257" max="257" width="20.33203125" style="1" customWidth="1"/>
    <col min="258" max="258" width="7.33203125" style="1" customWidth="1"/>
    <col min="259" max="259" width="51.44140625" style="1" customWidth="1"/>
    <col min="260" max="260" width="23.44140625" style="1" customWidth="1"/>
    <col min="261" max="261" width="19.44140625" style="1" customWidth="1"/>
    <col min="262" max="262" width="20" style="1" customWidth="1"/>
    <col min="263" max="263" width="25.109375" style="1" customWidth="1"/>
    <col min="264" max="264" width="4.44140625" style="1" customWidth="1"/>
    <col min="265" max="512" width="11.44140625" style="1"/>
    <col min="513" max="513" width="20.33203125" style="1" customWidth="1"/>
    <col min="514" max="514" width="7.33203125" style="1" customWidth="1"/>
    <col min="515" max="515" width="51.44140625" style="1" customWidth="1"/>
    <col min="516" max="516" width="23.44140625" style="1" customWidth="1"/>
    <col min="517" max="517" width="19.44140625" style="1" customWidth="1"/>
    <col min="518" max="518" width="20" style="1" customWidth="1"/>
    <col min="519" max="519" width="25.109375" style="1" customWidth="1"/>
    <col min="520" max="520" width="4.44140625" style="1" customWidth="1"/>
    <col min="521" max="768" width="11.44140625" style="1"/>
    <col min="769" max="769" width="20.33203125" style="1" customWidth="1"/>
    <col min="770" max="770" width="7.33203125" style="1" customWidth="1"/>
    <col min="771" max="771" width="51.44140625" style="1" customWidth="1"/>
    <col min="772" max="772" width="23.44140625" style="1" customWidth="1"/>
    <col min="773" max="773" width="19.44140625" style="1" customWidth="1"/>
    <col min="774" max="774" width="20" style="1" customWidth="1"/>
    <col min="775" max="775" width="25.109375" style="1" customWidth="1"/>
    <col min="776" max="776" width="4.44140625" style="1" customWidth="1"/>
    <col min="777" max="1024" width="11.44140625" style="1"/>
    <col min="1025" max="1025" width="20.33203125" style="1" customWidth="1"/>
    <col min="1026" max="1026" width="7.33203125" style="1" customWidth="1"/>
    <col min="1027" max="1027" width="51.44140625" style="1" customWidth="1"/>
    <col min="1028" max="1028" width="23.44140625" style="1" customWidth="1"/>
    <col min="1029" max="1029" width="19.44140625" style="1" customWidth="1"/>
    <col min="1030" max="1030" width="20" style="1" customWidth="1"/>
    <col min="1031" max="1031" width="25.109375" style="1" customWidth="1"/>
    <col min="1032" max="1032" width="4.44140625" style="1" customWidth="1"/>
    <col min="1033" max="1280" width="11.44140625" style="1"/>
    <col min="1281" max="1281" width="20.33203125" style="1" customWidth="1"/>
    <col min="1282" max="1282" width="7.33203125" style="1" customWidth="1"/>
    <col min="1283" max="1283" width="51.44140625" style="1" customWidth="1"/>
    <col min="1284" max="1284" width="23.44140625" style="1" customWidth="1"/>
    <col min="1285" max="1285" width="19.44140625" style="1" customWidth="1"/>
    <col min="1286" max="1286" width="20" style="1" customWidth="1"/>
    <col min="1287" max="1287" width="25.109375" style="1" customWidth="1"/>
    <col min="1288" max="1288" width="4.44140625" style="1" customWidth="1"/>
    <col min="1289" max="1536" width="11.44140625" style="1"/>
    <col min="1537" max="1537" width="20.33203125" style="1" customWidth="1"/>
    <col min="1538" max="1538" width="7.33203125" style="1" customWidth="1"/>
    <col min="1539" max="1539" width="51.44140625" style="1" customWidth="1"/>
    <col min="1540" max="1540" width="23.44140625" style="1" customWidth="1"/>
    <col min="1541" max="1541" width="19.44140625" style="1" customWidth="1"/>
    <col min="1542" max="1542" width="20" style="1" customWidth="1"/>
    <col min="1543" max="1543" width="25.109375" style="1" customWidth="1"/>
    <col min="1544" max="1544" width="4.44140625" style="1" customWidth="1"/>
    <col min="1545" max="1792" width="11.44140625" style="1"/>
    <col min="1793" max="1793" width="20.33203125" style="1" customWidth="1"/>
    <col min="1794" max="1794" width="7.33203125" style="1" customWidth="1"/>
    <col min="1795" max="1795" width="51.44140625" style="1" customWidth="1"/>
    <col min="1796" max="1796" width="23.44140625" style="1" customWidth="1"/>
    <col min="1797" max="1797" width="19.44140625" style="1" customWidth="1"/>
    <col min="1798" max="1798" width="20" style="1" customWidth="1"/>
    <col min="1799" max="1799" width="25.109375" style="1" customWidth="1"/>
    <col min="1800" max="1800" width="4.44140625" style="1" customWidth="1"/>
    <col min="1801" max="2048" width="11.44140625" style="1"/>
    <col min="2049" max="2049" width="20.33203125" style="1" customWidth="1"/>
    <col min="2050" max="2050" width="7.33203125" style="1" customWidth="1"/>
    <col min="2051" max="2051" width="51.44140625" style="1" customWidth="1"/>
    <col min="2052" max="2052" width="23.44140625" style="1" customWidth="1"/>
    <col min="2053" max="2053" width="19.44140625" style="1" customWidth="1"/>
    <col min="2054" max="2054" width="20" style="1" customWidth="1"/>
    <col min="2055" max="2055" width="25.109375" style="1" customWidth="1"/>
    <col min="2056" max="2056" width="4.44140625" style="1" customWidth="1"/>
    <col min="2057" max="2304" width="11.44140625" style="1"/>
    <col min="2305" max="2305" width="20.33203125" style="1" customWidth="1"/>
    <col min="2306" max="2306" width="7.33203125" style="1" customWidth="1"/>
    <col min="2307" max="2307" width="51.44140625" style="1" customWidth="1"/>
    <col min="2308" max="2308" width="23.44140625" style="1" customWidth="1"/>
    <col min="2309" max="2309" width="19.44140625" style="1" customWidth="1"/>
    <col min="2310" max="2310" width="20" style="1" customWidth="1"/>
    <col min="2311" max="2311" width="25.109375" style="1" customWidth="1"/>
    <col min="2312" max="2312" width="4.44140625" style="1" customWidth="1"/>
    <col min="2313" max="2560" width="11.44140625" style="1"/>
    <col min="2561" max="2561" width="20.33203125" style="1" customWidth="1"/>
    <col min="2562" max="2562" width="7.33203125" style="1" customWidth="1"/>
    <col min="2563" max="2563" width="51.44140625" style="1" customWidth="1"/>
    <col min="2564" max="2564" width="23.44140625" style="1" customWidth="1"/>
    <col min="2565" max="2565" width="19.44140625" style="1" customWidth="1"/>
    <col min="2566" max="2566" width="20" style="1" customWidth="1"/>
    <col min="2567" max="2567" width="25.109375" style="1" customWidth="1"/>
    <col min="2568" max="2568" width="4.44140625" style="1" customWidth="1"/>
    <col min="2569" max="2816" width="11.44140625" style="1"/>
    <col min="2817" max="2817" width="20.33203125" style="1" customWidth="1"/>
    <col min="2818" max="2818" width="7.33203125" style="1" customWidth="1"/>
    <col min="2819" max="2819" width="51.44140625" style="1" customWidth="1"/>
    <col min="2820" max="2820" width="23.44140625" style="1" customWidth="1"/>
    <col min="2821" max="2821" width="19.44140625" style="1" customWidth="1"/>
    <col min="2822" max="2822" width="20" style="1" customWidth="1"/>
    <col min="2823" max="2823" width="25.109375" style="1" customWidth="1"/>
    <col min="2824" max="2824" width="4.44140625" style="1" customWidth="1"/>
    <col min="2825" max="3072" width="11.44140625" style="1"/>
    <col min="3073" max="3073" width="20.33203125" style="1" customWidth="1"/>
    <col min="3074" max="3074" width="7.33203125" style="1" customWidth="1"/>
    <col min="3075" max="3075" width="51.44140625" style="1" customWidth="1"/>
    <col min="3076" max="3076" width="23.44140625" style="1" customWidth="1"/>
    <col min="3077" max="3077" width="19.44140625" style="1" customWidth="1"/>
    <col min="3078" max="3078" width="20" style="1" customWidth="1"/>
    <col min="3079" max="3079" width="25.109375" style="1" customWidth="1"/>
    <col min="3080" max="3080" width="4.44140625" style="1" customWidth="1"/>
    <col min="3081" max="3328" width="11.44140625" style="1"/>
    <col min="3329" max="3329" width="20.33203125" style="1" customWidth="1"/>
    <col min="3330" max="3330" width="7.33203125" style="1" customWidth="1"/>
    <col min="3331" max="3331" width="51.44140625" style="1" customWidth="1"/>
    <col min="3332" max="3332" width="23.44140625" style="1" customWidth="1"/>
    <col min="3333" max="3333" width="19.44140625" style="1" customWidth="1"/>
    <col min="3334" max="3334" width="20" style="1" customWidth="1"/>
    <col min="3335" max="3335" width="25.109375" style="1" customWidth="1"/>
    <col min="3336" max="3336" width="4.44140625" style="1" customWidth="1"/>
    <col min="3337" max="3584" width="11.44140625" style="1"/>
    <col min="3585" max="3585" width="20.33203125" style="1" customWidth="1"/>
    <col min="3586" max="3586" width="7.33203125" style="1" customWidth="1"/>
    <col min="3587" max="3587" width="51.44140625" style="1" customWidth="1"/>
    <col min="3588" max="3588" width="23.44140625" style="1" customWidth="1"/>
    <col min="3589" max="3589" width="19.44140625" style="1" customWidth="1"/>
    <col min="3590" max="3590" width="20" style="1" customWidth="1"/>
    <col min="3591" max="3591" width="25.109375" style="1" customWidth="1"/>
    <col min="3592" max="3592" width="4.44140625" style="1" customWidth="1"/>
    <col min="3593" max="3840" width="11.44140625" style="1"/>
    <col min="3841" max="3841" width="20.33203125" style="1" customWidth="1"/>
    <col min="3842" max="3842" width="7.33203125" style="1" customWidth="1"/>
    <col min="3843" max="3843" width="51.44140625" style="1" customWidth="1"/>
    <col min="3844" max="3844" width="23.44140625" style="1" customWidth="1"/>
    <col min="3845" max="3845" width="19.44140625" style="1" customWidth="1"/>
    <col min="3846" max="3846" width="20" style="1" customWidth="1"/>
    <col min="3847" max="3847" width="25.109375" style="1" customWidth="1"/>
    <col min="3848" max="3848" width="4.44140625" style="1" customWidth="1"/>
    <col min="3849" max="4096" width="11.44140625" style="1"/>
    <col min="4097" max="4097" width="20.33203125" style="1" customWidth="1"/>
    <col min="4098" max="4098" width="7.33203125" style="1" customWidth="1"/>
    <col min="4099" max="4099" width="51.44140625" style="1" customWidth="1"/>
    <col min="4100" max="4100" width="23.44140625" style="1" customWidth="1"/>
    <col min="4101" max="4101" width="19.44140625" style="1" customWidth="1"/>
    <col min="4102" max="4102" width="20" style="1" customWidth="1"/>
    <col min="4103" max="4103" width="25.109375" style="1" customWidth="1"/>
    <col min="4104" max="4104" width="4.44140625" style="1" customWidth="1"/>
    <col min="4105" max="4352" width="11.44140625" style="1"/>
    <col min="4353" max="4353" width="20.33203125" style="1" customWidth="1"/>
    <col min="4354" max="4354" width="7.33203125" style="1" customWidth="1"/>
    <col min="4355" max="4355" width="51.44140625" style="1" customWidth="1"/>
    <col min="4356" max="4356" width="23.44140625" style="1" customWidth="1"/>
    <col min="4357" max="4357" width="19.44140625" style="1" customWidth="1"/>
    <col min="4358" max="4358" width="20" style="1" customWidth="1"/>
    <col min="4359" max="4359" width="25.109375" style="1" customWidth="1"/>
    <col min="4360" max="4360" width="4.44140625" style="1" customWidth="1"/>
    <col min="4361" max="4608" width="11.44140625" style="1"/>
    <col min="4609" max="4609" width="20.33203125" style="1" customWidth="1"/>
    <col min="4610" max="4610" width="7.33203125" style="1" customWidth="1"/>
    <col min="4611" max="4611" width="51.44140625" style="1" customWidth="1"/>
    <col min="4612" max="4612" width="23.44140625" style="1" customWidth="1"/>
    <col min="4613" max="4613" width="19.44140625" style="1" customWidth="1"/>
    <col min="4614" max="4614" width="20" style="1" customWidth="1"/>
    <col min="4615" max="4615" width="25.109375" style="1" customWidth="1"/>
    <col min="4616" max="4616" width="4.44140625" style="1" customWidth="1"/>
    <col min="4617" max="4864" width="11.44140625" style="1"/>
    <col min="4865" max="4865" width="20.33203125" style="1" customWidth="1"/>
    <col min="4866" max="4866" width="7.33203125" style="1" customWidth="1"/>
    <col min="4867" max="4867" width="51.44140625" style="1" customWidth="1"/>
    <col min="4868" max="4868" width="23.44140625" style="1" customWidth="1"/>
    <col min="4869" max="4869" width="19.44140625" style="1" customWidth="1"/>
    <col min="4870" max="4870" width="20" style="1" customWidth="1"/>
    <col min="4871" max="4871" width="25.109375" style="1" customWidth="1"/>
    <col min="4872" max="4872" width="4.44140625" style="1" customWidth="1"/>
    <col min="4873" max="5120" width="11.44140625" style="1"/>
    <col min="5121" max="5121" width="20.33203125" style="1" customWidth="1"/>
    <col min="5122" max="5122" width="7.33203125" style="1" customWidth="1"/>
    <col min="5123" max="5123" width="51.44140625" style="1" customWidth="1"/>
    <col min="5124" max="5124" width="23.44140625" style="1" customWidth="1"/>
    <col min="5125" max="5125" width="19.44140625" style="1" customWidth="1"/>
    <col min="5126" max="5126" width="20" style="1" customWidth="1"/>
    <col min="5127" max="5127" width="25.109375" style="1" customWidth="1"/>
    <col min="5128" max="5128" width="4.44140625" style="1" customWidth="1"/>
    <col min="5129" max="5376" width="11.44140625" style="1"/>
    <col min="5377" max="5377" width="20.33203125" style="1" customWidth="1"/>
    <col min="5378" max="5378" width="7.33203125" style="1" customWidth="1"/>
    <col min="5379" max="5379" width="51.44140625" style="1" customWidth="1"/>
    <col min="5380" max="5380" width="23.44140625" style="1" customWidth="1"/>
    <col min="5381" max="5381" width="19.44140625" style="1" customWidth="1"/>
    <col min="5382" max="5382" width="20" style="1" customWidth="1"/>
    <col min="5383" max="5383" width="25.109375" style="1" customWidth="1"/>
    <col min="5384" max="5384" width="4.44140625" style="1" customWidth="1"/>
    <col min="5385" max="5632" width="11.44140625" style="1"/>
    <col min="5633" max="5633" width="20.33203125" style="1" customWidth="1"/>
    <col min="5634" max="5634" width="7.33203125" style="1" customWidth="1"/>
    <col min="5635" max="5635" width="51.44140625" style="1" customWidth="1"/>
    <col min="5636" max="5636" width="23.44140625" style="1" customWidth="1"/>
    <col min="5637" max="5637" width="19.44140625" style="1" customWidth="1"/>
    <col min="5638" max="5638" width="20" style="1" customWidth="1"/>
    <col min="5639" max="5639" width="25.109375" style="1" customWidth="1"/>
    <col min="5640" max="5640" width="4.44140625" style="1" customWidth="1"/>
    <col min="5641" max="5888" width="11.44140625" style="1"/>
    <col min="5889" max="5889" width="20.33203125" style="1" customWidth="1"/>
    <col min="5890" max="5890" width="7.33203125" style="1" customWidth="1"/>
    <col min="5891" max="5891" width="51.44140625" style="1" customWidth="1"/>
    <col min="5892" max="5892" width="23.44140625" style="1" customWidth="1"/>
    <col min="5893" max="5893" width="19.44140625" style="1" customWidth="1"/>
    <col min="5894" max="5894" width="20" style="1" customWidth="1"/>
    <col min="5895" max="5895" width="25.109375" style="1" customWidth="1"/>
    <col min="5896" max="5896" width="4.44140625" style="1" customWidth="1"/>
    <col min="5897" max="6144" width="11.44140625" style="1"/>
    <col min="6145" max="6145" width="20.33203125" style="1" customWidth="1"/>
    <col min="6146" max="6146" width="7.33203125" style="1" customWidth="1"/>
    <col min="6147" max="6147" width="51.44140625" style="1" customWidth="1"/>
    <col min="6148" max="6148" width="23.44140625" style="1" customWidth="1"/>
    <col min="6149" max="6149" width="19.44140625" style="1" customWidth="1"/>
    <col min="6150" max="6150" width="20" style="1" customWidth="1"/>
    <col min="6151" max="6151" width="25.109375" style="1" customWidth="1"/>
    <col min="6152" max="6152" width="4.44140625" style="1" customWidth="1"/>
    <col min="6153" max="6400" width="11.44140625" style="1"/>
    <col min="6401" max="6401" width="20.33203125" style="1" customWidth="1"/>
    <col min="6402" max="6402" width="7.33203125" style="1" customWidth="1"/>
    <col min="6403" max="6403" width="51.44140625" style="1" customWidth="1"/>
    <col min="6404" max="6404" width="23.44140625" style="1" customWidth="1"/>
    <col min="6405" max="6405" width="19.44140625" style="1" customWidth="1"/>
    <col min="6406" max="6406" width="20" style="1" customWidth="1"/>
    <col min="6407" max="6407" width="25.109375" style="1" customWidth="1"/>
    <col min="6408" max="6408" width="4.44140625" style="1" customWidth="1"/>
    <col min="6409" max="6656" width="11.44140625" style="1"/>
    <col min="6657" max="6657" width="20.33203125" style="1" customWidth="1"/>
    <col min="6658" max="6658" width="7.33203125" style="1" customWidth="1"/>
    <col min="6659" max="6659" width="51.44140625" style="1" customWidth="1"/>
    <col min="6660" max="6660" width="23.44140625" style="1" customWidth="1"/>
    <col min="6661" max="6661" width="19.44140625" style="1" customWidth="1"/>
    <col min="6662" max="6662" width="20" style="1" customWidth="1"/>
    <col min="6663" max="6663" width="25.109375" style="1" customWidth="1"/>
    <col min="6664" max="6664" width="4.44140625" style="1" customWidth="1"/>
    <col min="6665" max="6912" width="11.44140625" style="1"/>
    <col min="6913" max="6913" width="20.33203125" style="1" customWidth="1"/>
    <col min="6914" max="6914" width="7.33203125" style="1" customWidth="1"/>
    <col min="6915" max="6915" width="51.44140625" style="1" customWidth="1"/>
    <col min="6916" max="6916" width="23.44140625" style="1" customWidth="1"/>
    <col min="6917" max="6917" width="19.44140625" style="1" customWidth="1"/>
    <col min="6918" max="6918" width="20" style="1" customWidth="1"/>
    <col min="6919" max="6919" width="25.109375" style="1" customWidth="1"/>
    <col min="6920" max="6920" width="4.44140625" style="1" customWidth="1"/>
    <col min="6921" max="7168" width="11.44140625" style="1"/>
    <col min="7169" max="7169" width="20.33203125" style="1" customWidth="1"/>
    <col min="7170" max="7170" width="7.33203125" style="1" customWidth="1"/>
    <col min="7171" max="7171" width="51.44140625" style="1" customWidth="1"/>
    <col min="7172" max="7172" width="23.44140625" style="1" customWidth="1"/>
    <col min="7173" max="7173" width="19.44140625" style="1" customWidth="1"/>
    <col min="7174" max="7174" width="20" style="1" customWidth="1"/>
    <col min="7175" max="7175" width="25.109375" style="1" customWidth="1"/>
    <col min="7176" max="7176" width="4.44140625" style="1" customWidth="1"/>
    <col min="7177" max="7424" width="11.44140625" style="1"/>
    <col min="7425" max="7425" width="20.33203125" style="1" customWidth="1"/>
    <col min="7426" max="7426" width="7.33203125" style="1" customWidth="1"/>
    <col min="7427" max="7427" width="51.44140625" style="1" customWidth="1"/>
    <col min="7428" max="7428" width="23.44140625" style="1" customWidth="1"/>
    <col min="7429" max="7429" width="19.44140625" style="1" customWidth="1"/>
    <col min="7430" max="7430" width="20" style="1" customWidth="1"/>
    <col min="7431" max="7431" width="25.109375" style="1" customWidth="1"/>
    <col min="7432" max="7432" width="4.44140625" style="1" customWidth="1"/>
    <col min="7433" max="7680" width="11.44140625" style="1"/>
    <col min="7681" max="7681" width="20.33203125" style="1" customWidth="1"/>
    <col min="7682" max="7682" width="7.33203125" style="1" customWidth="1"/>
    <col min="7683" max="7683" width="51.44140625" style="1" customWidth="1"/>
    <col min="7684" max="7684" width="23.44140625" style="1" customWidth="1"/>
    <col min="7685" max="7685" width="19.44140625" style="1" customWidth="1"/>
    <col min="7686" max="7686" width="20" style="1" customWidth="1"/>
    <col min="7687" max="7687" width="25.109375" style="1" customWidth="1"/>
    <col min="7688" max="7688" width="4.44140625" style="1" customWidth="1"/>
    <col min="7689" max="7936" width="11.44140625" style="1"/>
    <col min="7937" max="7937" width="20.33203125" style="1" customWidth="1"/>
    <col min="7938" max="7938" width="7.33203125" style="1" customWidth="1"/>
    <col min="7939" max="7939" width="51.44140625" style="1" customWidth="1"/>
    <col min="7940" max="7940" width="23.44140625" style="1" customWidth="1"/>
    <col min="7941" max="7941" width="19.44140625" style="1" customWidth="1"/>
    <col min="7942" max="7942" width="20" style="1" customWidth="1"/>
    <col min="7943" max="7943" width="25.109375" style="1" customWidth="1"/>
    <col min="7944" max="7944" width="4.44140625" style="1" customWidth="1"/>
    <col min="7945" max="8192" width="11.44140625" style="1"/>
    <col min="8193" max="8193" width="20.33203125" style="1" customWidth="1"/>
    <col min="8194" max="8194" width="7.33203125" style="1" customWidth="1"/>
    <col min="8195" max="8195" width="51.44140625" style="1" customWidth="1"/>
    <col min="8196" max="8196" width="23.44140625" style="1" customWidth="1"/>
    <col min="8197" max="8197" width="19.44140625" style="1" customWidth="1"/>
    <col min="8198" max="8198" width="20" style="1" customWidth="1"/>
    <col min="8199" max="8199" width="25.109375" style="1" customWidth="1"/>
    <col min="8200" max="8200" width="4.44140625" style="1" customWidth="1"/>
    <col min="8201" max="8448" width="11.44140625" style="1"/>
    <col min="8449" max="8449" width="20.33203125" style="1" customWidth="1"/>
    <col min="8450" max="8450" width="7.33203125" style="1" customWidth="1"/>
    <col min="8451" max="8451" width="51.44140625" style="1" customWidth="1"/>
    <col min="8452" max="8452" width="23.44140625" style="1" customWidth="1"/>
    <col min="8453" max="8453" width="19.44140625" style="1" customWidth="1"/>
    <col min="8454" max="8454" width="20" style="1" customWidth="1"/>
    <col min="8455" max="8455" width="25.109375" style="1" customWidth="1"/>
    <col min="8456" max="8456" width="4.44140625" style="1" customWidth="1"/>
    <col min="8457" max="8704" width="11.44140625" style="1"/>
    <col min="8705" max="8705" width="20.33203125" style="1" customWidth="1"/>
    <col min="8706" max="8706" width="7.33203125" style="1" customWidth="1"/>
    <col min="8707" max="8707" width="51.44140625" style="1" customWidth="1"/>
    <col min="8708" max="8708" width="23.44140625" style="1" customWidth="1"/>
    <col min="8709" max="8709" width="19.44140625" style="1" customWidth="1"/>
    <col min="8710" max="8710" width="20" style="1" customWidth="1"/>
    <col min="8711" max="8711" width="25.109375" style="1" customWidth="1"/>
    <col min="8712" max="8712" width="4.44140625" style="1" customWidth="1"/>
    <col min="8713" max="8960" width="11.44140625" style="1"/>
    <col min="8961" max="8961" width="20.33203125" style="1" customWidth="1"/>
    <col min="8962" max="8962" width="7.33203125" style="1" customWidth="1"/>
    <col min="8963" max="8963" width="51.44140625" style="1" customWidth="1"/>
    <col min="8964" max="8964" width="23.44140625" style="1" customWidth="1"/>
    <col min="8965" max="8965" width="19.44140625" style="1" customWidth="1"/>
    <col min="8966" max="8966" width="20" style="1" customWidth="1"/>
    <col min="8967" max="8967" width="25.109375" style="1" customWidth="1"/>
    <col min="8968" max="8968" width="4.44140625" style="1" customWidth="1"/>
    <col min="8969" max="9216" width="11.44140625" style="1"/>
    <col min="9217" max="9217" width="20.33203125" style="1" customWidth="1"/>
    <col min="9218" max="9218" width="7.33203125" style="1" customWidth="1"/>
    <col min="9219" max="9219" width="51.44140625" style="1" customWidth="1"/>
    <col min="9220" max="9220" width="23.44140625" style="1" customWidth="1"/>
    <col min="9221" max="9221" width="19.44140625" style="1" customWidth="1"/>
    <col min="9222" max="9222" width="20" style="1" customWidth="1"/>
    <col min="9223" max="9223" width="25.109375" style="1" customWidth="1"/>
    <col min="9224" max="9224" width="4.44140625" style="1" customWidth="1"/>
    <col min="9225" max="9472" width="11.44140625" style="1"/>
    <col min="9473" max="9473" width="20.33203125" style="1" customWidth="1"/>
    <col min="9474" max="9474" width="7.33203125" style="1" customWidth="1"/>
    <col min="9475" max="9475" width="51.44140625" style="1" customWidth="1"/>
    <col min="9476" max="9476" width="23.44140625" style="1" customWidth="1"/>
    <col min="9477" max="9477" width="19.44140625" style="1" customWidth="1"/>
    <col min="9478" max="9478" width="20" style="1" customWidth="1"/>
    <col min="9479" max="9479" width="25.109375" style="1" customWidth="1"/>
    <col min="9480" max="9480" width="4.44140625" style="1" customWidth="1"/>
    <col min="9481" max="9728" width="11.44140625" style="1"/>
    <col min="9729" max="9729" width="20.33203125" style="1" customWidth="1"/>
    <col min="9730" max="9730" width="7.33203125" style="1" customWidth="1"/>
    <col min="9731" max="9731" width="51.44140625" style="1" customWidth="1"/>
    <col min="9732" max="9732" width="23.44140625" style="1" customWidth="1"/>
    <col min="9733" max="9733" width="19.44140625" style="1" customWidth="1"/>
    <col min="9734" max="9734" width="20" style="1" customWidth="1"/>
    <col min="9735" max="9735" width="25.109375" style="1" customWidth="1"/>
    <col min="9736" max="9736" width="4.44140625" style="1" customWidth="1"/>
    <col min="9737" max="9984" width="11.44140625" style="1"/>
    <col min="9985" max="9985" width="20.33203125" style="1" customWidth="1"/>
    <col min="9986" max="9986" width="7.33203125" style="1" customWidth="1"/>
    <col min="9987" max="9987" width="51.44140625" style="1" customWidth="1"/>
    <col min="9988" max="9988" width="23.44140625" style="1" customWidth="1"/>
    <col min="9989" max="9989" width="19.44140625" style="1" customWidth="1"/>
    <col min="9990" max="9990" width="20" style="1" customWidth="1"/>
    <col min="9991" max="9991" width="25.109375" style="1" customWidth="1"/>
    <col min="9992" max="9992" width="4.44140625" style="1" customWidth="1"/>
    <col min="9993" max="10240" width="11.44140625" style="1"/>
    <col min="10241" max="10241" width="20.33203125" style="1" customWidth="1"/>
    <col min="10242" max="10242" width="7.33203125" style="1" customWidth="1"/>
    <col min="10243" max="10243" width="51.44140625" style="1" customWidth="1"/>
    <col min="10244" max="10244" width="23.44140625" style="1" customWidth="1"/>
    <col min="10245" max="10245" width="19.44140625" style="1" customWidth="1"/>
    <col min="10246" max="10246" width="20" style="1" customWidth="1"/>
    <col min="10247" max="10247" width="25.109375" style="1" customWidth="1"/>
    <col min="10248" max="10248" width="4.44140625" style="1" customWidth="1"/>
    <col min="10249" max="10496" width="11.44140625" style="1"/>
    <col min="10497" max="10497" width="20.33203125" style="1" customWidth="1"/>
    <col min="10498" max="10498" width="7.33203125" style="1" customWidth="1"/>
    <col min="10499" max="10499" width="51.44140625" style="1" customWidth="1"/>
    <col min="10500" max="10500" width="23.44140625" style="1" customWidth="1"/>
    <col min="10501" max="10501" width="19.44140625" style="1" customWidth="1"/>
    <col min="10502" max="10502" width="20" style="1" customWidth="1"/>
    <col min="10503" max="10503" width="25.109375" style="1" customWidth="1"/>
    <col min="10504" max="10504" width="4.44140625" style="1" customWidth="1"/>
    <col min="10505" max="10752" width="11.44140625" style="1"/>
    <col min="10753" max="10753" width="20.33203125" style="1" customWidth="1"/>
    <col min="10754" max="10754" width="7.33203125" style="1" customWidth="1"/>
    <col min="10755" max="10755" width="51.44140625" style="1" customWidth="1"/>
    <col min="10756" max="10756" width="23.44140625" style="1" customWidth="1"/>
    <col min="10757" max="10757" width="19.44140625" style="1" customWidth="1"/>
    <col min="10758" max="10758" width="20" style="1" customWidth="1"/>
    <col min="10759" max="10759" width="25.109375" style="1" customWidth="1"/>
    <col min="10760" max="10760" width="4.44140625" style="1" customWidth="1"/>
    <col min="10761" max="11008" width="11.44140625" style="1"/>
    <col min="11009" max="11009" width="20.33203125" style="1" customWidth="1"/>
    <col min="11010" max="11010" width="7.33203125" style="1" customWidth="1"/>
    <col min="11011" max="11011" width="51.44140625" style="1" customWidth="1"/>
    <col min="11012" max="11012" width="23.44140625" style="1" customWidth="1"/>
    <col min="11013" max="11013" width="19.44140625" style="1" customWidth="1"/>
    <col min="11014" max="11014" width="20" style="1" customWidth="1"/>
    <col min="11015" max="11015" width="25.109375" style="1" customWidth="1"/>
    <col min="11016" max="11016" width="4.44140625" style="1" customWidth="1"/>
    <col min="11017" max="11264" width="11.44140625" style="1"/>
    <col min="11265" max="11265" width="20.33203125" style="1" customWidth="1"/>
    <col min="11266" max="11266" width="7.33203125" style="1" customWidth="1"/>
    <col min="11267" max="11267" width="51.44140625" style="1" customWidth="1"/>
    <col min="11268" max="11268" width="23.44140625" style="1" customWidth="1"/>
    <col min="11269" max="11269" width="19.44140625" style="1" customWidth="1"/>
    <col min="11270" max="11270" width="20" style="1" customWidth="1"/>
    <col min="11271" max="11271" width="25.109375" style="1" customWidth="1"/>
    <col min="11272" max="11272" width="4.44140625" style="1" customWidth="1"/>
    <col min="11273" max="11520" width="11.44140625" style="1"/>
    <col min="11521" max="11521" width="20.33203125" style="1" customWidth="1"/>
    <col min="11522" max="11522" width="7.33203125" style="1" customWidth="1"/>
    <col min="11523" max="11523" width="51.44140625" style="1" customWidth="1"/>
    <col min="11524" max="11524" width="23.44140625" style="1" customWidth="1"/>
    <col min="11525" max="11525" width="19.44140625" style="1" customWidth="1"/>
    <col min="11526" max="11526" width="20" style="1" customWidth="1"/>
    <col min="11527" max="11527" width="25.109375" style="1" customWidth="1"/>
    <col min="11528" max="11528" width="4.44140625" style="1" customWidth="1"/>
    <col min="11529" max="11776" width="11.44140625" style="1"/>
    <col min="11777" max="11777" width="20.33203125" style="1" customWidth="1"/>
    <col min="11778" max="11778" width="7.33203125" style="1" customWidth="1"/>
    <col min="11779" max="11779" width="51.44140625" style="1" customWidth="1"/>
    <col min="11780" max="11780" width="23.44140625" style="1" customWidth="1"/>
    <col min="11781" max="11781" width="19.44140625" style="1" customWidth="1"/>
    <col min="11782" max="11782" width="20" style="1" customWidth="1"/>
    <col min="11783" max="11783" width="25.109375" style="1" customWidth="1"/>
    <col min="11784" max="11784" width="4.44140625" style="1" customWidth="1"/>
    <col min="11785" max="12032" width="11.44140625" style="1"/>
    <col min="12033" max="12033" width="20.33203125" style="1" customWidth="1"/>
    <col min="12034" max="12034" width="7.33203125" style="1" customWidth="1"/>
    <col min="12035" max="12035" width="51.44140625" style="1" customWidth="1"/>
    <col min="12036" max="12036" width="23.44140625" style="1" customWidth="1"/>
    <col min="12037" max="12037" width="19.44140625" style="1" customWidth="1"/>
    <col min="12038" max="12038" width="20" style="1" customWidth="1"/>
    <col min="12039" max="12039" width="25.109375" style="1" customWidth="1"/>
    <col min="12040" max="12040" width="4.44140625" style="1" customWidth="1"/>
    <col min="12041" max="12288" width="11.44140625" style="1"/>
    <col min="12289" max="12289" width="20.33203125" style="1" customWidth="1"/>
    <col min="12290" max="12290" width="7.33203125" style="1" customWidth="1"/>
    <col min="12291" max="12291" width="51.44140625" style="1" customWidth="1"/>
    <col min="12292" max="12292" width="23.44140625" style="1" customWidth="1"/>
    <col min="12293" max="12293" width="19.44140625" style="1" customWidth="1"/>
    <col min="12294" max="12294" width="20" style="1" customWidth="1"/>
    <col min="12295" max="12295" width="25.109375" style="1" customWidth="1"/>
    <col min="12296" max="12296" width="4.44140625" style="1" customWidth="1"/>
    <col min="12297" max="12544" width="11.44140625" style="1"/>
    <col min="12545" max="12545" width="20.33203125" style="1" customWidth="1"/>
    <col min="12546" max="12546" width="7.33203125" style="1" customWidth="1"/>
    <col min="12547" max="12547" width="51.44140625" style="1" customWidth="1"/>
    <col min="12548" max="12548" width="23.44140625" style="1" customWidth="1"/>
    <col min="12549" max="12549" width="19.44140625" style="1" customWidth="1"/>
    <col min="12550" max="12550" width="20" style="1" customWidth="1"/>
    <col min="12551" max="12551" width="25.109375" style="1" customWidth="1"/>
    <col min="12552" max="12552" width="4.44140625" style="1" customWidth="1"/>
    <col min="12553" max="12800" width="11.44140625" style="1"/>
    <col min="12801" max="12801" width="20.33203125" style="1" customWidth="1"/>
    <col min="12802" max="12802" width="7.33203125" style="1" customWidth="1"/>
    <col min="12803" max="12803" width="51.44140625" style="1" customWidth="1"/>
    <col min="12804" max="12804" width="23.44140625" style="1" customWidth="1"/>
    <col min="12805" max="12805" width="19.44140625" style="1" customWidth="1"/>
    <col min="12806" max="12806" width="20" style="1" customWidth="1"/>
    <col min="12807" max="12807" width="25.109375" style="1" customWidth="1"/>
    <col min="12808" max="12808" width="4.44140625" style="1" customWidth="1"/>
    <col min="12809" max="13056" width="11.44140625" style="1"/>
    <col min="13057" max="13057" width="20.33203125" style="1" customWidth="1"/>
    <col min="13058" max="13058" width="7.33203125" style="1" customWidth="1"/>
    <col min="13059" max="13059" width="51.44140625" style="1" customWidth="1"/>
    <col min="13060" max="13060" width="23.44140625" style="1" customWidth="1"/>
    <col min="13061" max="13061" width="19.44140625" style="1" customWidth="1"/>
    <col min="13062" max="13062" width="20" style="1" customWidth="1"/>
    <col min="13063" max="13063" width="25.109375" style="1" customWidth="1"/>
    <col min="13064" max="13064" width="4.44140625" style="1" customWidth="1"/>
    <col min="13065" max="13312" width="11.44140625" style="1"/>
    <col min="13313" max="13313" width="20.33203125" style="1" customWidth="1"/>
    <col min="13314" max="13314" width="7.33203125" style="1" customWidth="1"/>
    <col min="13315" max="13315" width="51.44140625" style="1" customWidth="1"/>
    <col min="13316" max="13316" width="23.44140625" style="1" customWidth="1"/>
    <col min="13317" max="13317" width="19.44140625" style="1" customWidth="1"/>
    <col min="13318" max="13318" width="20" style="1" customWidth="1"/>
    <col min="13319" max="13319" width="25.109375" style="1" customWidth="1"/>
    <col min="13320" max="13320" width="4.44140625" style="1" customWidth="1"/>
    <col min="13321" max="13568" width="11.44140625" style="1"/>
    <col min="13569" max="13569" width="20.33203125" style="1" customWidth="1"/>
    <col min="13570" max="13570" width="7.33203125" style="1" customWidth="1"/>
    <col min="13571" max="13571" width="51.44140625" style="1" customWidth="1"/>
    <col min="13572" max="13572" width="23.44140625" style="1" customWidth="1"/>
    <col min="13573" max="13573" width="19.44140625" style="1" customWidth="1"/>
    <col min="13574" max="13574" width="20" style="1" customWidth="1"/>
    <col min="13575" max="13575" width="25.109375" style="1" customWidth="1"/>
    <col min="13576" max="13576" width="4.44140625" style="1" customWidth="1"/>
    <col min="13577" max="13824" width="11.44140625" style="1"/>
    <col min="13825" max="13825" width="20.33203125" style="1" customWidth="1"/>
    <col min="13826" max="13826" width="7.33203125" style="1" customWidth="1"/>
    <col min="13827" max="13827" width="51.44140625" style="1" customWidth="1"/>
    <col min="13828" max="13828" width="23.44140625" style="1" customWidth="1"/>
    <col min="13829" max="13829" width="19.44140625" style="1" customWidth="1"/>
    <col min="13830" max="13830" width="20" style="1" customWidth="1"/>
    <col min="13831" max="13831" width="25.109375" style="1" customWidth="1"/>
    <col min="13832" max="13832" width="4.44140625" style="1" customWidth="1"/>
    <col min="13833" max="14080" width="11.44140625" style="1"/>
    <col min="14081" max="14081" width="20.33203125" style="1" customWidth="1"/>
    <col min="14082" max="14082" width="7.33203125" style="1" customWidth="1"/>
    <col min="14083" max="14083" width="51.44140625" style="1" customWidth="1"/>
    <col min="14084" max="14084" width="23.44140625" style="1" customWidth="1"/>
    <col min="14085" max="14085" width="19.44140625" style="1" customWidth="1"/>
    <col min="14086" max="14086" width="20" style="1" customWidth="1"/>
    <col min="14087" max="14087" width="25.109375" style="1" customWidth="1"/>
    <col min="14088" max="14088" width="4.44140625" style="1" customWidth="1"/>
    <col min="14089" max="14336" width="11.44140625" style="1"/>
    <col min="14337" max="14337" width="20.33203125" style="1" customWidth="1"/>
    <col min="14338" max="14338" width="7.33203125" style="1" customWidth="1"/>
    <col min="14339" max="14339" width="51.44140625" style="1" customWidth="1"/>
    <col min="14340" max="14340" width="23.44140625" style="1" customWidth="1"/>
    <col min="14341" max="14341" width="19.44140625" style="1" customWidth="1"/>
    <col min="14342" max="14342" width="20" style="1" customWidth="1"/>
    <col min="14343" max="14343" width="25.109375" style="1" customWidth="1"/>
    <col min="14344" max="14344" width="4.44140625" style="1" customWidth="1"/>
    <col min="14345" max="14592" width="11.44140625" style="1"/>
    <col min="14593" max="14593" width="20.33203125" style="1" customWidth="1"/>
    <col min="14594" max="14594" width="7.33203125" style="1" customWidth="1"/>
    <col min="14595" max="14595" width="51.44140625" style="1" customWidth="1"/>
    <col min="14596" max="14596" width="23.44140625" style="1" customWidth="1"/>
    <col min="14597" max="14597" width="19.44140625" style="1" customWidth="1"/>
    <col min="14598" max="14598" width="20" style="1" customWidth="1"/>
    <col min="14599" max="14599" width="25.109375" style="1" customWidth="1"/>
    <col min="14600" max="14600" width="4.44140625" style="1" customWidth="1"/>
    <col min="14601" max="14848" width="11.44140625" style="1"/>
    <col min="14849" max="14849" width="20.33203125" style="1" customWidth="1"/>
    <col min="14850" max="14850" width="7.33203125" style="1" customWidth="1"/>
    <col min="14851" max="14851" width="51.44140625" style="1" customWidth="1"/>
    <col min="14852" max="14852" width="23.44140625" style="1" customWidth="1"/>
    <col min="14853" max="14853" width="19.44140625" style="1" customWidth="1"/>
    <col min="14854" max="14854" width="20" style="1" customWidth="1"/>
    <col min="14855" max="14855" width="25.109375" style="1" customWidth="1"/>
    <col min="14856" max="14856" width="4.44140625" style="1" customWidth="1"/>
    <col min="14857" max="15104" width="11.44140625" style="1"/>
    <col min="15105" max="15105" width="20.33203125" style="1" customWidth="1"/>
    <col min="15106" max="15106" width="7.33203125" style="1" customWidth="1"/>
    <col min="15107" max="15107" width="51.44140625" style="1" customWidth="1"/>
    <col min="15108" max="15108" width="23.44140625" style="1" customWidth="1"/>
    <col min="15109" max="15109" width="19.44140625" style="1" customWidth="1"/>
    <col min="15110" max="15110" width="20" style="1" customWidth="1"/>
    <col min="15111" max="15111" width="25.109375" style="1" customWidth="1"/>
    <col min="15112" max="15112" width="4.44140625" style="1" customWidth="1"/>
    <col min="15113" max="15360" width="11.44140625" style="1"/>
    <col min="15361" max="15361" width="20.33203125" style="1" customWidth="1"/>
    <col min="15362" max="15362" width="7.33203125" style="1" customWidth="1"/>
    <col min="15363" max="15363" width="51.44140625" style="1" customWidth="1"/>
    <col min="15364" max="15364" width="23.44140625" style="1" customWidth="1"/>
    <col min="15365" max="15365" width="19.44140625" style="1" customWidth="1"/>
    <col min="15366" max="15366" width="20" style="1" customWidth="1"/>
    <col min="15367" max="15367" width="25.109375" style="1" customWidth="1"/>
    <col min="15368" max="15368" width="4.44140625" style="1" customWidth="1"/>
    <col min="15369" max="15616" width="11.44140625" style="1"/>
    <col min="15617" max="15617" width="20.33203125" style="1" customWidth="1"/>
    <col min="15618" max="15618" width="7.33203125" style="1" customWidth="1"/>
    <col min="15619" max="15619" width="51.44140625" style="1" customWidth="1"/>
    <col min="15620" max="15620" width="23.44140625" style="1" customWidth="1"/>
    <col min="15621" max="15621" width="19.44140625" style="1" customWidth="1"/>
    <col min="15622" max="15622" width="20" style="1" customWidth="1"/>
    <col min="15623" max="15623" width="25.109375" style="1" customWidth="1"/>
    <col min="15624" max="15624" width="4.44140625" style="1" customWidth="1"/>
    <col min="15625" max="15872" width="11.44140625" style="1"/>
    <col min="15873" max="15873" width="20.33203125" style="1" customWidth="1"/>
    <col min="15874" max="15874" width="7.33203125" style="1" customWidth="1"/>
    <col min="15875" max="15875" width="51.44140625" style="1" customWidth="1"/>
    <col min="15876" max="15876" width="23.44140625" style="1" customWidth="1"/>
    <col min="15877" max="15877" width="19.44140625" style="1" customWidth="1"/>
    <col min="15878" max="15878" width="20" style="1" customWidth="1"/>
    <col min="15879" max="15879" width="25.109375" style="1" customWidth="1"/>
    <col min="15880" max="15880" width="4.44140625" style="1" customWidth="1"/>
    <col min="15881" max="16128" width="11.44140625" style="1"/>
    <col min="16129" max="16129" width="20.33203125" style="1" customWidth="1"/>
    <col min="16130" max="16130" width="7.33203125" style="1" customWidth="1"/>
    <col min="16131" max="16131" width="51.44140625" style="1" customWidth="1"/>
    <col min="16132" max="16132" width="23.44140625" style="1" customWidth="1"/>
    <col min="16133" max="16133" width="19.44140625" style="1" customWidth="1"/>
    <col min="16134" max="16134" width="20" style="1" customWidth="1"/>
    <col min="16135" max="16135" width="25.109375" style="1" customWidth="1"/>
    <col min="16136" max="16136" width="4.44140625" style="1" customWidth="1"/>
    <col min="16137" max="16384" width="11.44140625" style="1"/>
  </cols>
  <sheetData>
    <row r="1" spans="1:7" x14ac:dyDescent="0.3">
      <c r="A1" s="222" t="s">
        <v>1</v>
      </c>
      <c r="B1" s="223"/>
      <c r="C1" s="223"/>
      <c r="D1" s="223"/>
      <c r="E1" s="223"/>
      <c r="F1" s="223"/>
      <c r="G1" s="224"/>
    </row>
    <row r="2" spans="1:7" x14ac:dyDescent="0.3">
      <c r="A2" s="219" t="s">
        <v>2</v>
      </c>
      <c r="B2" s="220"/>
      <c r="C2" s="220"/>
      <c r="D2" s="220"/>
      <c r="E2" s="220"/>
      <c r="F2" s="220"/>
      <c r="G2" s="221"/>
    </row>
    <row r="3" spans="1:7" x14ac:dyDescent="0.3">
      <c r="A3" s="2"/>
      <c r="G3" s="5"/>
    </row>
    <row r="4" spans="1:7" ht="12.75" customHeight="1" x14ac:dyDescent="0.3">
      <c r="A4" s="6" t="s">
        <v>0</v>
      </c>
      <c r="G4" s="5"/>
    </row>
    <row r="5" spans="1:7" ht="34.5" hidden="1" customHeight="1" x14ac:dyDescent="0.3">
      <c r="A5" s="2"/>
      <c r="G5" s="7"/>
    </row>
    <row r="6" spans="1:7" x14ac:dyDescent="0.3">
      <c r="A6" s="2" t="s">
        <v>3</v>
      </c>
      <c r="C6" s="1" t="s">
        <v>4</v>
      </c>
      <c r="E6" s="4" t="s">
        <v>5</v>
      </c>
      <c r="F6" s="3" t="s">
        <v>190</v>
      </c>
      <c r="G6" s="5" t="s">
        <v>197</v>
      </c>
    </row>
    <row r="7" spans="1:7" ht="5.25" customHeight="1" thickBot="1" x14ac:dyDescent="0.35">
      <c r="A7" s="2"/>
      <c r="D7" s="1"/>
      <c r="E7" s="8"/>
      <c r="F7" s="1"/>
      <c r="G7" s="9"/>
    </row>
    <row r="8" spans="1:7" ht="57.75" customHeight="1" thickBot="1" x14ac:dyDescent="0.35">
      <c r="A8" s="10" t="s">
        <v>6</v>
      </c>
      <c r="B8" s="11"/>
      <c r="C8" s="11" t="s">
        <v>7</v>
      </c>
      <c r="D8" s="12" t="s">
        <v>8</v>
      </c>
      <c r="E8" s="13" t="s">
        <v>9</v>
      </c>
      <c r="F8" s="12" t="s">
        <v>10</v>
      </c>
      <c r="G8" s="14" t="s">
        <v>11</v>
      </c>
    </row>
    <row r="9" spans="1:7" ht="16.2" thickBot="1" x14ac:dyDescent="0.35">
      <c r="A9" s="15" t="s">
        <v>12</v>
      </c>
      <c r="B9" s="16"/>
      <c r="C9" s="17" t="s">
        <v>13</v>
      </c>
      <c r="D9" s="18">
        <f>+D10+D36+D82</f>
        <v>3785909847.0299997</v>
      </c>
      <c r="E9" s="19">
        <f>+E10+E36+E82</f>
        <v>0</v>
      </c>
      <c r="F9" s="20">
        <f>+D9-E9</f>
        <v>3785909847.0299997</v>
      </c>
      <c r="G9" s="21">
        <f>+G10+G36+G82</f>
        <v>3784485831.0299997</v>
      </c>
    </row>
    <row r="10" spans="1:7" ht="15.6" x14ac:dyDescent="0.3">
      <c r="A10" s="22">
        <v>1</v>
      </c>
      <c r="B10" s="23"/>
      <c r="C10" s="23" t="s">
        <v>14</v>
      </c>
      <c r="D10" s="24">
        <f>+D11</f>
        <v>799877804</v>
      </c>
      <c r="E10" s="25">
        <f>+E11</f>
        <v>0</v>
      </c>
      <c r="F10" s="24">
        <f>+D10-E10</f>
        <v>799877804</v>
      </c>
      <c r="G10" s="26">
        <f>+G11</f>
        <v>799877804</v>
      </c>
    </row>
    <row r="11" spans="1:7" ht="15.6" x14ac:dyDescent="0.3">
      <c r="A11" s="27">
        <v>10</v>
      </c>
      <c r="B11" s="28"/>
      <c r="C11" s="28" t="s">
        <v>14</v>
      </c>
      <c r="D11" s="29">
        <f>+D12+D15+D18</f>
        <v>799877804</v>
      </c>
      <c r="E11" s="30">
        <f>+E12+E15+E18</f>
        <v>0</v>
      </c>
      <c r="F11" s="29">
        <f>+D11-E11</f>
        <v>799877804</v>
      </c>
      <c r="G11" s="31">
        <f>+G12+G15+G18</f>
        <v>799877804</v>
      </c>
    </row>
    <row r="12" spans="1:7" ht="18" customHeight="1" x14ac:dyDescent="0.3">
      <c r="A12" s="27">
        <v>101</v>
      </c>
      <c r="B12" s="28"/>
      <c r="C12" s="28" t="s">
        <v>15</v>
      </c>
      <c r="D12" s="29">
        <f>+D13</f>
        <v>26134973</v>
      </c>
      <c r="E12" s="30">
        <f>+E13</f>
        <v>0</v>
      </c>
      <c r="F12" s="29">
        <f>+D12-E12</f>
        <v>26134973</v>
      </c>
      <c r="G12" s="31">
        <f>+G13</f>
        <v>26134973</v>
      </c>
    </row>
    <row r="13" spans="1:7" ht="15.6" x14ac:dyDescent="0.3">
      <c r="A13" s="27">
        <v>1011</v>
      </c>
      <c r="B13" s="28"/>
      <c r="C13" s="28" t="s">
        <v>16</v>
      </c>
      <c r="D13" s="29">
        <f>+D14</f>
        <v>26134973</v>
      </c>
      <c r="E13" s="30">
        <f>+E14</f>
        <v>0</v>
      </c>
      <c r="F13" s="29">
        <f>+D13-E13</f>
        <v>26134973</v>
      </c>
      <c r="G13" s="31">
        <f>+G14</f>
        <v>26134973</v>
      </c>
    </row>
    <row r="14" spans="1:7" ht="15.6" x14ac:dyDescent="0.3">
      <c r="A14" s="27">
        <v>10111</v>
      </c>
      <c r="B14" s="28">
        <v>20</v>
      </c>
      <c r="C14" s="28" t="s">
        <v>17</v>
      </c>
      <c r="D14" s="29">
        <v>26134973</v>
      </c>
      <c r="E14" s="32">
        <v>0</v>
      </c>
      <c r="F14" s="29">
        <f t="shared" ref="F14:F27" si="0">+D14-E14</f>
        <v>26134973</v>
      </c>
      <c r="G14" s="31">
        <v>26134973</v>
      </c>
    </row>
    <row r="15" spans="1:7" ht="15.6" x14ac:dyDescent="0.3">
      <c r="A15" s="27">
        <v>102</v>
      </c>
      <c r="B15" s="28"/>
      <c r="C15" s="28" t="s">
        <v>31</v>
      </c>
      <c r="D15" s="29">
        <f>+D16+D17</f>
        <v>178809431</v>
      </c>
      <c r="E15" s="30">
        <f>+E16+E17</f>
        <v>0</v>
      </c>
      <c r="F15" s="29">
        <f>+D15-E15</f>
        <v>178809431</v>
      </c>
      <c r="G15" s="31">
        <f>+G16+G17</f>
        <v>178809431</v>
      </c>
    </row>
    <row r="16" spans="1:7" ht="15.6" x14ac:dyDescent="0.3">
      <c r="A16" s="27">
        <v>10212</v>
      </c>
      <c r="B16" s="28">
        <v>20</v>
      </c>
      <c r="C16" s="28" t="s">
        <v>32</v>
      </c>
      <c r="D16" s="29">
        <v>250877</v>
      </c>
      <c r="E16" s="32">
        <v>0</v>
      </c>
      <c r="F16" s="29">
        <f t="shared" si="0"/>
        <v>250877</v>
      </c>
      <c r="G16" s="31">
        <v>250877</v>
      </c>
    </row>
    <row r="17" spans="1:7" ht="15.6" x14ac:dyDescent="0.3">
      <c r="A17" s="27">
        <v>10214</v>
      </c>
      <c r="B17" s="28">
        <v>20</v>
      </c>
      <c r="C17" s="28" t="s">
        <v>33</v>
      </c>
      <c r="D17" s="29">
        <v>178558554</v>
      </c>
      <c r="E17" s="32">
        <v>0</v>
      </c>
      <c r="F17" s="29">
        <f t="shared" si="0"/>
        <v>178558554</v>
      </c>
      <c r="G17" s="31">
        <v>178558554</v>
      </c>
    </row>
    <row r="18" spans="1:7" ht="31.2" x14ac:dyDescent="0.3">
      <c r="A18" s="27">
        <v>105</v>
      </c>
      <c r="B18" s="28"/>
      <c r="C18" s="33" t="s">
        <v>34</v>
      </c>
      <c r="D18" s="29">
        <f>+D19+D23+D26+D27</f>
        <v>594933400</v>
      </c>
      <c r="E18" s="30">
        <f>+E19+E23+E26+E27</f>
        <v>0</v>
      </c>
      <c r="F18" s="29">
        <f t="shared" si="0"/>
        <v>594933400</v>
      </c>
      <c r="G18" s="31">
        <f>+G19+G23+G26+G27</f>
        <v>594933400</v>
      </c>
    </row>
    <row r="19" spans="1:7" ht="15.6" x14ac:dyDescent="0.3">
      <c r="A19" s="27">
        <v>1051</v>
      </c>
      <c r="B19" s="28"/>
      <c r="C19" s="33" t="s">
        <v>35</v>
      </c>
      <c r="D19" s="29">
        <f>+D20+D21+D22</f>
        <v>382819200</v>
      </c>
      <c r="E19" s="30">
        <f>+E20+E21+E22</f>
        <v>0</v>
      </c>
      <c r="F19" s="29">
        <f t="shared" si="0"/>
        <v>382819200</v>
      </c>
      <c r="G19" s="31">
        <f>+G20+G21+G22</f>
        <v>382819200</v>
      </c>
    </row>
    <row r="20" spans="1:7" ht="15.6" x14ac:dyDescent="0.3">
      <c r="A20" s="27">
        <v>10511</v>
      </c>
      <c r="B20" s="28">
        <v>20</v>
      </c>
      <c r="C20" s="28" t="s">
        <v>36</v>
      </c>
      <c r="D20" s="29">
        <v>79008700</v>
      </c>
      <c r="E20" s="32">
        <v>0</v>
      </c>
      <c r="F20" s="29">
        <f t="shared" si="0"/>
        <v>79008700</v>
      </c>
      <c r="G20" s="31">
        <v>79008700</v>
      </c>
    </row>
    <row r="21" spans="1:7" ht="15.6" x14ac:dyDescent="0.3">
      <c r="A21" s="27">
        <v>10513</v>
      </c>
      <c r="B21" s="28">
        <v>20</v>
      </c>
      <c r="C21" s="28" t="s">
        <v>37</v>
      </c>
      <c r="D21" s="29">
        <v>134377500</v>
      </c>
      <c r="E21" s="32">
        <v>0</v>
      </c>
      <c r="F21" s="29">
        <f t="shared" si="0"/>
        <v>134377500</v>
      </c>
      <c r="G21" s="31">
        <v>134377500</v>
      </c>
    </row>
    <row r="22" spans="1:7" ht="15.6" x14ac:dyDescent="0.3">
      <c r="A22" s="27">
        <v>10514</v>
      </c>
      <c r="B22" s="28">
        <v>20</v>
      </c>
      <c r="C22" s="28" t="s">
        <v>38</v>
      </c>
      <c r="D22" s="29">
        <v>169433000</v>
      </c>
      <c r="E22" s="32">
        <v>0</v>
      </c>
      <c r="F22" s="29">
        <f t="shared" si="0"/>
        <v>169433000</v>
      </c>
      <c r="G22" s="31">
        <v>169433000</v>
      </c>
    </row>
    <row r="23" spans="1:7" ht="15.6" x14ac:dyDescent="0.3">
      <c r="A23" s="27">
        <v>1052</v>
      </c>
      <c r="B23" s="28"/>
      <c r="C23" s="33" t="s">
        <v>39</v>
      </c>
      <c r="D23" s="29">
        <f>+D24+D25</f>
        <v>113341400</v>
      </c>
      <c r="E23" s="30">
        <f>+E24+E25</f>
        <v>0</v>
      </c>
      <c r="F23" s="29">
        <f t="shared" si="0"/>
        <v>113341400</v>
      </c>
      <c r="G23" s="31">
        <f>+G24+G25</f>
        <v>113341400</v>
      </c>
    </row>
    <row r="24" spans="1:7" ht="15.6" x14ac:dyDescent="0.3">
      <c r="A24" s="27">
        <v>10523</v>
      </c>
      <c r="B24" s="28">
        <v>20</v>
      </c>
      <c r="C24" s="28" t="s">
        <v>41</v>
      </c>
      <c r="D24" s="29">
        <v>103511700</v>
      </c>
      <c r="E24" s="32">
        <v>0</v>
      </c>
      <c r="F24" s="29">
        <f t="shared" si="0"/>
        <v>103511700</v>
      </c>
      <c r="G24" s="31">
        <v>103511700</v>
      </c>
    </row>
    <row r="25" spans="1:7" ht="41.25" customHeight="1" x14ac:dyDescent="0.3">
      <c r="A25" s="27">
        <v>10527</v>
      </c>
      <c r="B25" s="28">
        <v>20</v>
      </c>
      <c r="C25" s="34" t="s">
        <v>42</v>
      </c>
      <c r="D25" s="29">
        <v>9829700</v>
      </c>
      <c r="E25" s="32">
        <v>0</v>
      </c>
      <c r="F25" s="29">
        <f t="shared" si="0"/>
        <v>9829700</v>
      </c>
      <c r="G25" s="31">
        <v>9829700</v>
      </c>
    </row>
    <row r="26" spans="1:7" ht="15.6" x14ac:dyDescent="0.3">
      <c r="A26" s="27">
        <v>1056</v>
      </c>
      <c r="B26" s="28">
        <v>20</v>
      </c>
      <c r="C26" s="28" t="s">
        <v>43</v>
      </c>
      <c r="D26" s="29">
        <v>59261300</v>
      </c>
      <c r="E26" s="32"/>
      <c r="F26" s="29">
        <f t="shared" si="0"/>
        <v>59261300</v>
      </c>
      <c r="G26" s="31">
        <v>59261300</v>
      </c>
    </row>
    <row r="27" spans="1:7" ht="16.2" thickBot="1" x14ac:dyDescent="0.35">
      <c r="A27" s="35">
        <v>1057</v>
      </c>
      <c r="B27" s="36">
        <v>20</v>
      </c>
      <c r="C27" s="36" t="s">
        <v>44</v>
      </c>
      <c r="D27" s="37">
        <v>39511500</v>
      </c>
      <c r="E27" s="38">
        <f>+E37</f>
        <v>0</v>
      </c>
      <c r="F27" s="39">
        <f t="shared" si="0"/>
        <v>39511500</v>
      </c>
      <c r="G27" s="40">
        <v>39511500</v>
      </c>
    </row>
    <row r="28" spans="1:7" ht="16.2" thickBot="1" x14ac:dyDescent="0.35">
      <c r="A28" s="41"/>
      <c r="B28" s="42"/>
      <c r="C28" s="42"/>
      <c r="D28" s="43"/>
      <c r="E28" s="44"/>
      <c r="F28" s="45"/>
      <c r="G28" s="43"/>
    </row>
    <row r="29" spans="1:7" ht="7.8" customHeight="1" x14ac:dyDescent="0.3">
      <c r="A29" s="222"/>
      <c r="B29" s="223"/>
      <c r="C29" s="223"/>
      <c r="D29" s="223"/>
      <c r="E29" s="223"/>
      <c r="F29" s="223"/>
      <c r="G29" s="224"/>
    </row>
    <row r="30" spans="1:7" x14ac:dyDescent="0.3">
      <c r="A30" s="219" t="s">
        <v>1</v>
      </c>
      <c r="B30" s="220"/>
      <c r="C30" s="220"/>
      <c r="D30" s="220"/>
      <c r="E30" s="220"/>
      <c r="F30" s="220"/>
      <c r="G30" s="221"/>
    </row>
    <row r="31" spans="1:7" x14ac:dyDescent="0.3">
      <c r="A31" s="219" t="s">
        <v>2</v>
      </c>
      <c r="B31" s="220"/>
      <c r="C31" s="220"/>
      <c r="D31" s="220"/>
      <c r="E31" s="220"/>
      <c r="F31" s="220"/>
      <c r="G31" s="221"/>
    </row>
    <row r="32" spans="1:7" x14ac:dyDescent="0.3">
      <c r="A32" s="6" t="s">
        <v>0</v>
      </c>
      <c r="G32" s="5"/>
    </row>
    <row r="33" spans="1:7" x14ac:dyDescent="0.3">
      <c r="A33" s="2" t="s">
        <v>3</v>
      </c>
      <c r="C33" s="1" t="s">
        <v>4</v>
      </c>
      <c r="E33" s="4" t="s">
        <v>5</v>
      </c>
      <c r="F33" s="3" t="str">
        <f>F6</f>
        <v>ENERO</v>
      </c>
      <c r="G33" s="5" t="str">
        <f>G6</f>
        <v>VIGENCIA FISCAL: 2018</v>
      </c>
    </row>
    <row r="34" spans="1:7" ht="5.25" customHeight="1" thickBot="1" x14ac:dyDescent="0.35">
      <c r="A34" s="46"/>
      <c r="B34" s="47"/>
      <c r="C34" s="47"/>
      <c r="D34" s="48"/>
      <c r="E34" s="49"/>
      <c r="F34" s="48"/>
      <c r="G34" s="50"/>
    </row>
    <row r="35" spans="1:7" ht="51.6" customHeight="1" thickBot="1" x14ac:dyDescent="0.35">
      <c r="A35" s="51" t="s">
        <v>6</v>
      </c>
      <c r="B35" s="52"/>
      <c r="C35" s="52" t="s">
        <v>7</v>
      </c>
      <c r="D35" s="53" t="s">
        <v>8</v>
      </c>
      <c r="E35" s="54" t="s">
        <v>9</v>
      </c>
      <c r="F35" s="53" t="s">
        <v>10</v>
      </c>
      <c r="G35" s="55" t="s">
        <v>11</v>
      </c>
    </row>
    <row r="36" spans="1:7" ht="17.25" customHeight="1" x14ac:dyDescent="0.3">
      <c r="A36" s="56">
        <v>2</v>
      </c>
      <c r="B36" s="57"/>
      <c r="C36" s="57" t="s">
        <v>45</v>
      </c>
      <c r="D36" s="58">
        <f>+D37</f>
        <v>303056086.19999999</v>
      </c>
      <c r="E36" s="59">
        <f>+E37</f>
        <v>0</v>
      </c>
      <c r="F36" s="60">
        <f>+D36-E36</f>
        <v>303056086.19999999</v>
      </c>
      <c r="G36" s="61">
        <f>+G37</f>
        <v>303056086.19999999</v>
      </c>
    </row>
    <row r="37" spans="1:7" ht="15.6" x14ac:dyDescent="0.3">
      <c r="A37" s="27">
        <v>20</v>
      </c>
      <c r="B37" s="28"/>
      <c r="C37" s="28" t="s">
        <v>45</v>
      </c>
      <c r="D37" s="29">
        <f>+D38</f>
        <v>303056086.19999999</v>
      </c>
      <c r="E37" s="30">
        <f>+E38</f>
        <v>0</v>
      </c>
      <c r="F37" s="29">
        <f t="shared" ref="F37:F68" si="1">+D37-E37</f>
        <v>303056086.19999999</v>
      </c>
      <c r="G37" s="31">
        <f>+G38</f>
        <v>303056086.19999999</v>
      </c>
    </row>
    <row r="38" spans="1:7" ht="15.6" x14ac:dyDescent="0.3">
      <c r="A38" s="27">
        <v>204</v>
      </c>
      <c r="B38" s="28"/>
      <c r="C38" s="28" t="s">
        <v>46</v>
      </c>
      <c r="D38" s="29">
        <f>+D39+D42+D48+D56+D59+D61+D64+D66+D68+D69+D80</f>
        <v>303056086.19999999</v>
      </c>
      <c r="E38" s="30">
        <f>+E39+E42+E48+E56+E59+E61+E64+E66+E68+E69+E80</f>
        <v>0</v>
      </c>
      <c r="F38" s="29">
        <f t="shared" si="1"/>
        <v>303056086.19999999</v>
      </c>
      <c r="G38" s="31">
        <f>+G39+G42+G48+G56+G59+G61+G64+G66+G68+G69+G80</f>
        <v>303056086.19999999</v>
      </c>
    </row>
    <row r="39" spans="1:7" ht="15.6" x14ac:dyDescent="0.3">
      <c r="A39" s="27">
        <v>2041</v>
      </c>
      <c r="B39" s="28"/>
      <c r="C39" s="28" t="s">
        <v>116</v>
      </c>
      <c r="D39" s="29">
        <f>+D40+D41</f>
        <v>14865</v>
      </c>
      <c r="E39" s="30">
        <f>+E40+E41</f>
        <v>0</v>
      </c>
      <c r="F39" s="29">
        <f t="shared" si="1"/>
        <v>14865</v>
      </c>
      <c r="G39" s="31">
        <f>+G40+G41</f>
        <v>14865</v>
      </c>
    </row>
    <row r="40" spans="1:7" ht="15.6" x14ac:dyDescent="0.3">
      <c r="A40" s="27">
        <v>20418</v>
      </c>
      <c r="B40" s="28">
        <v>20</v>
      </c>
      <c r="C40" s="28" t="s">
        <v>117</v>
      </c>
      <c r="D40" s="29">
        <v>65</v>
      </c>
      <c r="E40" s="32">
        <v>0</v>
      </c>
      <c r="F40" s="29">
        <f t="shared" si="1"/>
        <v>65</v>
      </c>
      <c r="G40" s="31">
        <v>65</v>
      </c>
    </row>
    <row r="41" spans="1:7" ht="21" customHeight="1" x14ac:dyDescent="0.3">
      <c r="A41" s="27">
        <v>204125</v>
      </c>
      <c r="B41" s="28">
        <v>20</v>
      </c>
      <c r="C41" s="28" t="s">
        <v>118</v>
      </c>
      <c r="D41" s="29">
        <v>14800</v>
      </c>
      <c r="E41" s="32">
        <v>0</v>
      </c>
      <c r="F41" s="29">
        <f t="shared" si="1"/>
        <v>14800</v>
      </c>
      <c r="G41" s="31">
        <v>14800</v>
      </c>
    </row>
    <row r="42" spans="1:7" ht="21" customHeight="1" x14ac:dyDescent="0.3">
      <c r="A42" s="27">
        <v>2044</v>
      </c>
      <c r="B42" s="28"/>
      <c r="C42" s="33" t="s">
        <v>47</v>
      </c>
      <c r="D42" s="29">
        <f>SUM(D43:D47)</f>
        <v>2835496</v>
      </c>
      <c r="E42" s="30">
        <f>SUM(E43:E47)</f>
        <v>0</v>
      </c>
      <c r="F42" s="29">
        <f t="shared" si="1"/>
        <v>2835496</v>
      </c>
      <c r="G42" s="31">
        <f>SUM(G43:G47)</f>
        <v>2835496</v>
      </c>
    </row>
    <row r="43" spans="1:7" ht="21" customHeight="1" x14ac:dyDescent="0.3">
      <c r="A43" s="27">
        <v>20441</v>
      </c>
      <c r="B43" s="28">
        <v>20</v>
      </c>
      <c r="C43" s="33" t="s">
        <v>48</v>
      </c>
      <c r="D43" s="29">
        <v>2833278</v>
      </c>
      <c r="E43" s="32">
        <v>0</v>
      </c>
      <c r="F43" s="29">
        <f t="shared" si="1"/>
        <v>2833278</v>
      </c>
      <c r="G43" s="31">
        <v>2833278</v>
      </c>
    </row>
    <row r="44" spans="1:7" ht="21" customHeight="1" x14ac:dyDescent="0.3">
      <c r="A44" s="27">
        <v>204415</v>
      </c>
      <c r="B44" s="28">
        <v>20</v>
      </c>
      <c r="C44" s="33" t="s">
        <v>119</v>
      </c>
      <c r="D44" s="29">
        <v>1898</v>
      </c>
      <c r="E44" s="32">
        <v>0</v>
      </c>
      <c r="F44" s="29">
        <f t="shared" si="1"/>
        <v>1898</v>
      </c>
      <c r="G44" s="31">
        <v>1898</v>
      </c>
    </row>
    <row r="45" spans="1:7" ht="21" customHeight="1" x14ac:dyDescent="0.3">
      <c r="A45" s="27">
        <v>204418</v>
      </c>
      <c r="B45" s="28">
        <v>20</v>
      </c>
      <c r="C45" s="33" t="s">
        <v>120</v>
      </c>
      <c r="D45" s="29">
        <v>302</v>
      </c>
      <c r="E45" s="32">
        <v>0</v>
      </c>
      <c r="F45" s="29">
        <f t="shared" si="1"/>
        <v>302</v>
      </c>
      <c r="G45" s="31">
        <v>302</v>
      </c>
    </row>
    <row r="46" spans="1:7" ht="21" customHeight="1" x14ac:dyDescent="0.3">
      <c r="A46" s="27">
        <v>204420</v>
      </c>
      <c r="B46" s="28">
        <v>20</v>
      </c>
      <c r="C46" s="33" t="s">
        <v>196</v>
      </c>
      <c r="D46" s="29">
        <v>13</v>
      </c>
      <c r="E46" s="32">
        <v>0</v>
      </c>
      <c r="F46" s="29">
        <f t="shared" si="1"/>
        <v>13</v>
      </c>
      <c r="G46" s="31">
        <v>13</v>
      </c>
    </row>
    <row r="47" spans="1:7" ht="21" customHeight="1" x14ac:dyDescent="0.3">
      <c r="A47" s="27">
        <v>204423</v>
      </c>
      <c r="B47" s="28">
        <v>20</v>
      </c>
      <c r="C47" s="33" t="s">
        <v>121</v>
      </c>
      <c r="D47" s="29">
        <v>5</v>
      </c>
      <c r="E47" s="32">
        <v>0</v>
      </c>
      <c r="F47" s="29">
        <f t="shared" si="1"/>
        <v>5</v>
      </c>
      <c r="G47" s="31">
        <v>5</v>
      </c>
    </row>
    <row r="48" spans="1:7" ht="15.6" x14ac:dyDescent="0.3">
      <c r="A48" s="27">
        <v>2045</v>
      </c>
      <c r="B48" s="28"/>
      <c r="C48" s="28" t="s">
        <v>49</v>
      </c>
      <c r="D48" s="29">
        <f>SUM(D49:D55)</f>
        <v>19584772.850000001</v>
      </c>
      <c r="E48" s="30">
        <f>SUM(E49:E55)</f>
        <v>0</v>
      </c>
      <c r="F48" s="29">
        <f t="shared" si="1"/>
        <v>19584772.850000001</v>
      </c>
      <c r="G48" s="31">
        <f>SUM(G49:G55)</f>
        <v>19584772.850000001</v>
      </c>
    </row>
    <row r="49" spans="1:7" ht="18.75" customHeight="1" x14ac:dyDescent="0.3">
      <c r="A49" s="27">
        <v>20451</v>
      </c>
      <c r="B49" s="28">
        <v>20</v>
      </c>
      <c r="C49" s="28" t="s">
        <v>50</v>
      </c>
      <c r="D49" s="29">
        <v>3195079</v>
      </c>
      <c r="E49" s="32">
        <v>0</v>
      </c>
      <c r="F49" s="29">
        <f t="shared" si="1"/>
        <v>3195079</v>
      </c>
      <c r="G49" s="31">
        <v>3195079</v>
      </c>
    </row>
    <row r="50" spans="1:7" s="66" customFormat="1" ht="31.5" customHeight="1" x14ac:dyDescent="0.3">
      <c r="A50" s="62">
        <v>20452</v>
      </c>
      <c r="B50" s="33">
        <v>20</v>
      </c>
      <c r="C50" s="33" t="s">
        <v>51</v>
      </c>
      <c r="D50" s="63">
        <v>3192800</v>
      </c>
      <c r="E50" s="64">
        <v>0</v>
      </c>
      <c r="F50" s="63">
        <f t="shared" si="1"/>
        <v>3192800</v>
      </c>
      <c r="G50" s="65">
        <v>3192800</v>
      </c>
    </row>
    <row r="51" spans="1:7" s="66" customFormat="1" ht="31.5" customHeight="1" x14ac:dyDescent="0.3">
      <c r="A51" s="62">
        <v>20455</v>
      </c>
      <c r="B51" s="33">
        <v>20</v>
      </c>
      <c r="C51" s="33" t="s">
        <v>198</v>
      </c>
      <c r="D51" s="63">
        <v>29</v>
      </c>
      <c r="E51" s="64">
        <v>0</v>
      </c>
      <c r="F51" s="63">
        <f t="shared" si="1"/>
        <v>29</v>
      </c>
      <c r="G51" s="65">
        <v>29</v>
      </c>
    </row>
    <row r="52" spans="1:7" s="66" customFormat="1" ht="31.8" customHeight="1" x14ac:dyDescent="0.3">
      <c r="A52" s="62">
        <v>20456</v>
      </c>
      <c r="B52" s="33">
        <v>20</v>
      </c>
      <c r="C52" s="33" t="s">
        <v>52</v>
      </c>
      <c r="D52" s="63">
        <v>16974</v>
      </c>
      <c r="E52" s="64">
        <v>0</v>
      </c>
      <c r="F52" s="63">
        <f t="shared" si="1"/>
        <v>16974</v>
      </c>
      <c r="G52" s="65">
        <v>16974</v>
      </c>
    </row>
    <row r="53" spans="1:7" s="66" customFormat="1" ht="21" customHeight="1" x14ac:dyDescent="0.3">
      <c r="A53" s="62">
        <v>20458</v>
      </c>
      <c r="B53" s="33">
        <v>20</v>
      </c>
      <c r="C53" s="33" t="s">
        <v>124</v>
      </c>
      <c r="D53" s="63">
        <v>13170109.85</v>
      </c>
      <c r="E53" s="64">
        <v>0</v>
      </c>
      <c r="F53" s="63">
        <f t="shared" si="1"/>
        <v>13170109.85</v>
      </c>
      <c r="G53" s="65">
        <v>13170109.85</v>
      </c>
    </row>
    <row r="54" spans="1:7" ht="18.75" customHeight="1" x14ac:dyDescent="0.3">
      <c r="A54" s="27">
        <v>204510</v>
      </c>
      <c r="B54" s="28">
        <v>20</v>
      </c>
      <c r="C54" s="28" t="s">
        <v>53</v>
      </c>
      <c r="D54" s="29">
        <v>3423</v>
      </c>
      <c r="E54" s="32">
        <v>0</v>
      </c>
      <c r="F54" s="29">
        <f t="shared" si="1"/>
        <v>3423</v>
      </c>
      <c r="G54" s="31">
        <v>3423</v>
      </c>
    </row>
    <row r="55" spans="1:7" ht="18.75" customHeight="1" x14ac:dyDescent="0.3">
      <c r="A55" s="27">
        <v>204513</v>
      </c>
      <c r="B55" s="28">
        <v>20</v>
      </c>
      <c r="C55" s="28" t="s">
        <v>54</v>
      </c>
      <c r="D55" s="29">
        <v>6358</v>
      </c>
      <c r="E55" s="32">
        <v>0</v>
      </c>
      <c r="F55" s="29">
        <f t="shared" si="1"/>
        <v>6358</v>
      </c>
      <c r="G55" s="31">
        <v>6358</v>
      </c>
    </row>
    <row r="56" spans="1:7" ht="18" customHeight="1" x14ac:dyDescent="0.3">
      <c r="A56" s="27">
        <v>2046</v>
      </c>
      <c r="B56" s="28"/>
      <c r="C56" s="28" t="s">
        <v>55</v>
      </c>
      <c r="D56" s="29">
        <f>SUM(D57:D58)</f>
        <v>394</v>
      </c>
      <c r="E56" s="30">
        <f>SUM(E57:E58)</f>
        <v>0</v>
      </c>
      <c r="F56" s="29">
        <f t="shared" si="1"/>
        <v>394</v>
      </c>
      <c r="G56" s="31">
        <f>SUM(G57:G58)</f>
        <v>394</v>
      </c>
    </row>
    <row r="57" spans="1:7" ht="18" customHeight="1" x14ac:dyDescent="0.3">
      <c r="A57" s="27">
        <v>20462</v>
      </c>
      <c r="B57" s="28">
        <v>20</v>
      </c>
      <c r="C57" s="28" t="s">
        <v>56</v>
      </c>
      <c r="D57" s="29">
        <v>386</v>
      </c>
      <c r="E57" s="32"/>
      <c r="F57" s="29">
        <f t="shared" si="1"/>
        <v>386</v>
      </c>
      <c r="G57" s="31">
        <v>386</v>
      </c>
    </row>
    <row r="58" spans="1:7" ht="18" customHeight="1" x14ac:dyDescent="0.3">
      <c r="A58" s="27">
        <v>20467</v>
      </c>
      <c r="B58" s="28">
        <v>20</v>
      </c>
      <c r="C58" s="28" t="s">
        <v>126</v>
      </c>
      <c r="D58" s="29">
        <v>8</v>
      </c>
      <c r="E58" s="32">
        <v>0</v>
      </c>
      <c r="F58" s="29">
        <f t="shared" si="1"/>
        <v>8</v>
      </c>
      <c r="G58" s="31">
        <v>8</v>
      </c>
    </row>
    <row r="59" spans="1:7" ht="18" customHeight="1" x14ac:dyDescent="0.3">
      <c r="A59" s="27">
        <v>2047</v>
      </c>
      <c r="B59" s="28"/>
      <c r="C59" s="28" t="s">
        <v>58</v>
      </c>
      <c r="D59" s="29">
        <f>+D60</f>
        <v>7187</v>
      </c>
      <c r="E59" s="30">
        <f>+E60</f>
        <v>0</v>
      </c>
      <c r="F59" s="29">
        <f t="shared" si="1"/>
        <v>7187</v>
      </c>
      <c r="G59" s="31">
        <f>+G60</f>
        <v>7187</v>
      </c>
    </row>
    <row r="60" spans="1:7" ht="18" customHeight="1" x14ac:dyDescent="0.3">
      <c r="A60" s="27">
        <v>20476</v>
      </c>
      <c r="B60" s="28">
        <v>20</v>
      </c>
      <c r="C60" s="28" t="s">
        <v>59</v>
      </c>
      <c r="D60" s="29">
        <v>7187</v>
      </c>
      <c r="E60" s="32">
        <v>0</v>
      </c>
      <c r="F60" s="29">
        <v>7187</v>
      </c>
      <c r="G60" s="31">
        <v>7187</v>
      </c>
    </row>
    <row r="61" spans="1:7" ht="18" customHeight="1" x14ac:dyDescent="0.3">
      <c r="A61" s="27">
        <v>2048</v>
      </c>
      <c r="B61" s="28"/>
      <c r="C61" s="28" t="s">
        <v>60</v>
      </c>
      <c r="D61" s="29">
        <f>SUM(D62:D63)</f>
        <v>106670</v>
      </c>
      <c r="E61" s="29">
        <f>SUM(E62:E63)</f>
        <v>0</v>
      </c>
      <c r="F61" s="29">
        <f t="shared" si="1"/>
        <v>106670</v>
      </c>
      <c r="G61" s="31">
        <f>SUM(G62:G63)</f>
        <v>106670</v>
      </c>
    </row>
    <row r="62" spans="1:7" ht="18" customHeight="1" x14ac:dyDescent="0.3">
      <c r="A62" s="27">
        <v>20482</v>
      </c>
      <c r="B62" s="28">
        <v>20</v>
      </c>
      <c r="C62" s="28" t="s">
        <v>128</v>
      </c>
      <c r="D62" s="29">
        <v>87970</v>
      </c>
      <c r="E62" s="32">
        <v>0</v>
      </c>
      <c r="F62" s="29">
        <f>+D62-E62</f>
        <v>87970</v>
      </c>
      <c r="G62" s="31">
        <v>87970</v>
      </c>
    </row>
    <row r="63" spans="1:7" ht="18" customHeight="1" x14ac:dyDescent="0.3">
      <c r="A63" s="27">
        <v>20486</v>
      </c>
      <c r="B63" s="28">
        <v>20</v>
      </c>
      <c r="C63" s="28" t="s">
        <v>61</v>
      </c>
      <c r="D63" s="29">
        <v>18700</v>
      </c>
      <c r="E63" s="32">
        <v>0</v>
      </c>
      <c r="F63" s="29">
        <f t="shared" si="1"/>
        <v>18700</v>
      </c>
      <c r="G63" s="31">
        <v>18700</v>
      </c>
    </row>
    <row r="64" spans="1:7" ht="15.6" x14ac:dyDescent="0.3">
      <c r="A64" s="27">
        <v>20410</v>
      </c>
      <c r="B64" s="28"/>
      <c r="C64" s="28" t="s">
        <v>133</v>
      </c>
      <c r="D64" s="29">
        <f>+D65</f>
        <v>233732632</v>
      </c>
      <c r="E64" s="30">
        <f>+E65</f>
        <v>0</v>
      </c>
      <c r="F64" s="29">
        <f t="shared" si="1"/>
        <v>233732632</v>
      </c>
      <c r="G64" s="31">
        <f>+G65</f>
        <v>233732632</v>
      </c>
    </row>
    <row r="65" spans="1:241" ht="22.5" customHeight="1" x14ac:dyDescent="0.3">
      <c r="A65" s="27">
        <v>204102</v>
      </c>
      <c r="B65" s="28">
        <v>20</v>
      </c>
      <c r="C65" s="28" t="s">
        <v>134</v>
      </c>
      <c r="D65" s="29">
        <v>233732632</v>
      </c>
      <c r="E65" s="32">
        <v>0</v>
      </c>
      <c r="F65" s="29">
        <f t="shared" si="1"/>
        <v>233732632</v>
      </c>
      <c r="G65" s="31">
        <v>233732632</v>
      </c>
    </row>
    <row r="66" spans="1:241" ht="22.5" customHeight="1" x14ac:dyDescent="0.3">
      <c r="A66" s="27">
        <v>20411</v>
      </c>
      <c r="B66" s="28"/>
      <c r="C66" s="28" t="s">
        <v>135</v>
      </c>
      <c r="D66" s="29">
        <f>SUM(D67:D67)</f>
        <v>282</v>
      </c>
      <c r="E66" s="30">
        <f>SUM(E67:E67)</f>
        <v>0</v>
      </c>
      <c r="F66" s="29">
        <f>+D66-E66</f>
        <v>282</v>
      </c>
      <c r="G66" s="31">
        <f>SUM(G67:G67)</f>
        <v>282</v>
      </c>
    </row>
    <row r="67" spans="1:241" ht="22.5" customHeight="1" x14ac:dyDescent="0.3">
      <c r="A67" s="27">
        <v>204111</v>
      </c>
      <c r="B67" s="28">
        <v>20</v>
      </c>
      <c r="C67" s="28" t="s">
        <v>136</v>
      </c>
      <c r="D67" s="29">
        <v>282</v>
      </c>
      <c r="E67" s="32">
        <v>0</v>
      </c>
      <c r="F67" s="29">
        <f>+D67-E67</f>
        <v>282</v>
      </c>
      <c r="G67" s="31">
        <v>282</v>
      </c>
    </row>
    <row r="68" spans="1:241" ht="24.75" customHeight="1" x14ac:dyDescent="0.3">
      <c r="A68" s="27">
        <v>20414</v>
      </c>
      <c r="B68" s="28">
        <v>20</v>
      </c>
      <c r="C68" s="28" t="s">
        <v>63</v>
      </c>
      <c r="D68" s="29">
        <v>1620</v>
      </c>
      <c r="E68" s="32">
        <v>0</v>
      </c>
      <c r="F68" s="29">
        <f t="shared" si="1"/>
        <v>1620</v>
      </c>
      <c r="G68" s="31">
        <v>1620</v>
      </c>
    </row>
    <row r="69" spans="1:241" ht="22.5" customHeight="1" x14ac:dyDescent="0.3">
      <c r="A69" s="27">
        <v>20421</v>
      </c>
      <c r="B69" s="28"/>
      <c r="C69" s="28" t="s">
        <v>64</v>
      </c>
      <c r="D69" s="29">
        <f>+D70+D71</f>
        <v>45433</v>
      </c>
      <c r="E69" s="32">
        <f>+E70+E71</f>
        <v>0</v>
      </c>
      <c r="F69" s="29">
        <f>+D69-E69</f>
        <v>45433</v>
      </c>
      <c r="G69" s="31">
        <f>+G70+G71</f>
        <v>45433</v>
      </c>
    </row>
    <row r="70" spans="1:241" ht="18.75" customHeight="1" x14ac:dyDescent="0.3">
      <c r="A70" s="27">
        <v>204214</v>
      </c>
      <c r="B70" s="28">
        <v>20</v>
      </c>
      <c r="C70" s="28" t="s">
        <v>65</v>
      </c>
      <c r="D70" s="29">
        <v>22521</v>
      </c>
      <c r="E70" s="32">
        <v>0</v>
      </c>
      <c r="F70" s="29">
        <f>+D70-E70</f>
        <v>22521</v>
      </c>
      <c r="G70" s="31">
        <v>22521</v>
      </c>
    </row>
    <row r="71" spans="1:241" ht="18.75" customHeight="1" thickBot="1" x14ac:dyDescent="0.35">
      <c r="A71" s="35">
        <v>204215</v>
      </c>
      <c r="B71" s="36">
        <v>20</v>
      </c>
      <c r="C71" s="36" t="s">
        <v>139</v>
      </c>
      <c r="D71" s="39">
        <v>22912</v>
      </c>
      <c r="E71" s="67">
        <v>0</v>
      </c>
      <c r="F71" s="39">
        <f>+D71-E71</f>
        <v>22912</v>
      </c>
      <c r="G71" s="40">
        <v>22912</v>
      </c>
    </row>
    <row r="72" spans="1:241" ht="15" thickBot="1" x14ac:dyDescent="0.35">
      <c r="A72" s="68"/>
      <c r="D72" s="69"/>
      <c r="E72" s="8"/>
      <c r="F72" s="69"/>
      <c r="G72" s="69"/>
    </row>
    <row r="73" spans="1:241" x14ac:dyDescent="0.3">
      <c r="A73" s="222" t="s">
        <v>1</v>
      </c>
      <c r="B73" s="223"/>
      <c r="C73" s="223"/>
      <c r="D73" s="223"/>
      <c r="E73" s="223"/>
      <c r="F73" s="223"/>
      <c r="G73" s="224"/>
      <c r="H73" s="70"/>
      <c r="I73" s="223"/>
      <c r="J73" s="223"/>
      <c r="K73" s="223"/>
      <c r="L73" s="223"/>
      <c r="M73" s="224"/>
      <c r="N73" s="222"/>
      <c r="O73" s="223"/>
      <c r="P73" s="223"/>
      <c r="Q73" s="223"/>
      <c r="R73" s="223"/>
      <c r="S73" s="223"/>
      <c r="T73" s="224"/>
      <c r="U73" s="222"/>
      <c r="V73" s="223"/>
      <c r="W73" s="223"/>
      <c r="X73" s="223"/>
      <c r="Y73" s="223"/>
      <c r="Z73" s="223"/>
      <c r="AA73" s="224"/>
      <c r="AB73" s="222"/>
      <c r="AC73" s="223"/>
      <c r="AD73" s="223"/>
      <c r="AE73" s="223"/>
      <c r="AF73" s="223"/>
      <c r="AG73" s="223"/>
      <c r="AH73" s="224"/>
      <c r="AI73" s="222"/>
      <c r="AJ73" s="223"/>
      <c r="AK73" s="223"/>
      <c r="AL73" s="223"/>
      <c r="AM73" s="223"/>
      <c r="AN73" s="223"/>
      <c r="AO73" s="224"/>
      <c r="AP73" s="222"/>
      <c r="AQ73" s="223"/>
      <c r="AR73" s="223"/>
      <c r="AS73" s="223"/>
      <c r="AT73" s="223"/>
      <c r="AU73" s="223"/>
      <c r="AV73" s="224"/>
      <c r="AW73" s="222"/>
      <c r="AX73" s="223"/>
      <c r="AY73" s="223"/>
      <c r="AZ73" s="223"/>
      <c r="BA73" s="223"/>
      <c r="BB73" s="223"/>
      <c r="BC73" s="224"/>
      <c r="BD73" s="222"/>
      <c r="BE73" s="223"/>
      <c r="BF73" s="223"/>
      <c r="BG73" s="223"/>
      <c r="BH73" s="223"/>
      <c r="BI73" s="223"/>
      <c r="BJ73" s="224"/>
      <c r="BK73" s="222"/>
      <c r="BL73" s="223"/>
      <c r="BM73" s="223"/>
      <c r="BN73" s="223"/>
      <c r="BO73" s="223"/>
      <c r="BP73" s="223"/>
      <c r="BQ73" s="224"/>
      <c r="BR73" s="222"/>
      <c r="BS73" s="223"/>
      <c r="BT73" s="223"/>
      <c r="BU73" s="223"/>
      <c r="BV73" s="223"/>
      <c r="BW73" s="223"/>
      <c r="BX73" s="224"/>
      <c r="BY73" s="222"/>
      <c r="BZ73" s="223"/>
      <c r="CA73" s="223"/>
      <c r="CB73" s="223"/>
      <c r="CC73" s="223"/>
      <c r="CD73" s="223"/>
      <c r="CE73" s="224"/>
      <c r="CF73" s="222"/>
      <c r="CG73" s="223"/>
      <c r="CH73" s="223"/>
      <c r="CI73" s="223"/>
      <c r="CJ73" s="223"/>
      <c r="CK73" s="223"/>
      <c r="CL73" s="224"/>
      <c r="CM73" s="222"/>
      <c r="CN73" s="223"/>
      <c r="CO73" s="223"/>
      <c r="CP73" s="223"/>
      <c r="CQ73" s="223"/>
      <c r="CR73" s="223"/>
      <c r="CS73" s="224"/>
      <c r="CT73" s="222"/>
      <c r="CU73" s="223"/>
      <c r="CV73" s="223"/>
      <c r="CW73" s="223"/>
      <c r="CX73" s="223"/>
      <c r="CY73" s="223"/>
      <c r="CZ73" s="224"/>
      <c r="DA73" s="222"/>
      <c r="DB73" s="223"/>
      <c r="DC73" s="223"/>
      <c r="DD73" s="223"/>
      <c r="DE73" s="223"/>
      <c r="DF73" s="223"/>
      <c r="DG73" s="224"/>
      <c r="DH73" s="222"/>
      <c r="DI73" s="223"/>
      <c r="DJ73" s="223"/>
      <c r="DK73" s="223"/>
      <c r="DL73" s="223"/>
      <c r="DM73" s="223"/>
      <c r="DN73" s="224"/>
      <c r="DO73" s="222"/>
      <c r="DP73" s="223"/>
      <c r="DQ73" s="223"/>
      <c r="DR73" s="223"/>
      <c r="DS73" s="223"/>
      <c r="DT73" s="223"/>
      <c r="DU73" s="224"/>
      <c r="DV73" s="222"/>
      <c r="DW73" s="223"/>
      <c r="DX73" s="223"/>
      <c r="DY73" s="223"/>
      <c r="DZ73" s="223"/>
      <c r="EA73" s="223"/>
      <c r="EB73" s="224"/>
      <c r="EC73" s="222"/>
      <c r="ED73" s="223"/>
      <c r="EE73" s="223"/>
      <c r="EF73" s="223"/>
      <c r="EG73" s="223"/>
      <c r="EH73" s="223"/>
      <c r="EI73" s="224"/>
      <c r="EJ73" s="222"/>
      <c r="EK73" s="223"/>
      <c r="EL73" s="223"/>
      <c r="EM73" s="223"/>
      <c r="EN73" s="223"/>
      <c r="EO73" s="223"/>
      <c r="EP73" s="224"/>
      <c r="EQ73" s="222"/>
      <c r="ER73" s="223"/>
      <c r="ES73" s="223"/>
      <c r="ET73" s="223"/>
      <c r="EU73" s="223"/>
      <c r="EV73" s="223"/>
      <c r="EW73" s="224"/>
      <c r="EX73" s="222"/>
      <c r="EY73" s="223"/>
      <c r="EZ73" s="223"/>
      <c r="FA73" s="223"/>
      <c r="FB73" s="223"/>
      <c r="FC73" s="223"/>
      <c r="FD73" s="224"/>
      <c r="FE73" s="222"/>
      <c r="FF73" s="223"/>
      <c r="FG73" s="223"/>
      <c r="FH73" s="223"/>
      <c r="FI73" s="223"/>
      <c r="FJ73" s="223"/>
      <c r="FK73" s="224"/>
      <c r="FL73" s="222"/>
      <c r="FM73" s="223"/>
      <c r="FN73" s="223"/>
      <c r="FO73" s="223"/>
      <c r="FP73" s="223"/>
      <c r="FQ73" s="223"/>
      <c r="FR73" s="224"/>
      <c r="FS73" s="222"/>
      <c r="FT73" s="223"/>
      <c r="FU73" s="223"/>
      <c r="FV73" s="223"/>
      <c r="FW73" s="223"/>
      <c r="FX73" s="223"/>
      <c r="FY73" s="224"/>
      <c r="FZ73" s="222"/>
      <c r="GA73" s="223"/>
      <c r="GB73" s="223"/>
      <c r="GC73" s="223"/>
      <c r="GD73" s="223"/>
      <c r="GE73" s="223"/>
      <c r="GF73" s="224"/>
      <c r="GG73" s="222"/>
      <c r="GH73" s="223"/>
      <c r="GI73" s="223"/>
      <c r="GJ73" s="223"/>
      <c r="GK73" s="223"/>
      <c r="GL73" s="223"/>
      <c r="GM73" s="224"/>
      <c r="GN73" s="222"/>
      <c r="GO73" s="223"/>
      <c r="GP73" s="223"/>
      <c r="GQ73" s="223"/>
      <c r="GR73" s="223"/>
      <c r="GS73" s="223"/>
      <c r="GT73" s="224"/>
      <c r="GU73" s="222"/>
      <c r="GV73" s="223"/>
      <c r="GW73" s="223"/>
      <c r="GX73" s="223"/>
      <c r="GY73" s="223"/>
      <c r="GZ73" s="223"/>
      <c r="HA73" s="224"/>
      <c r="HB73" s="222"/>
      <c r="HC73" s="223"/>
      <c r="HD73" s="223"/>
      <c r="HE73" s="223"/>
      <c r="HF73" s="223"/>
      <c r="HG73" s="223"/>
      <c r="HH73" s="224"/>
      <c r="HI73" s="222"/>
      <c r="HJ73" s="223"/>
      <c r="HK73" s="223"/>
      <c r="HL73" s="223"/>
      <c r="HM73" s="223"/>
      <c r="HN73" s="223"/>
      <c r="HO73" s="224"/>
      <c r="HP73" s="222"/>
      <c r="HQ73" s="223"/>
      <c r="HR73" s="223"/>
      <c r="HS73" s="223"/>
      <c r="HT73" s="223"/>
      <c r="HU73" s="223"/>
      <c r="HV73" s="224"/>
      <c r="HW73" s="222"/>
      <c r="HX73" s="223"/>
      <c r="HY73" s="223"/>
      <c r="HZ73" s="223"/>
      <c r="IA73" s="223"/>
      <c r="IB73" s="223"/>
      <c r="IC73" s="224"/>
      <c r="ID73" s="222"/>
      <c r="IE73" s="222"/>
      <c r="IF73" s="222"/>
      <c r="IG73" s="222"/>
    </row>
    <row r="74" spans="1:241" ht="15.75" customHeight="1" x14ac:dyDescent="0.3">
      <c r="A74" s="219" t="s">
        <v>2</v>
      </c>
      <c r="B74" s="220"/>
      <c r="C74" s="220"/>
      <c r="D74" s="220"/>
      <c r="E74" s="220"/>
      <c r="F74" s="220"/>
      <c r="G74" s="221"/>
    </row>
    <row r="75" spans="1:241" x14ac:dyDescent="0.3">
      <c r="A75" s="6" t="s">
        <v>0</v>
      </c>
      <c r="G75" s="5"/>
    </row>
    <row r="76" spans="1:241" ht="12.75" customHeight="1" x14ac:dyDescent="0.3">
      <c r="A76" s="2"/>
      <c r="G76" s="7"/>
    </row>
    <row r="77" spans="1:241" x14ac:dyDescent="0.3">
      <c r="A77" s="2" t="s">
        <v>3</v>
      </c>
      <c r="C77" s="1" t="s">
        <v>4</v>
      </c>
      <c r="E77" s="4" t="s">
        <v>5</v>
      </c>
      <c r="F77" s="3" t="str">
        <f>F33</f>
        <v>ENERO</v>
      </c>
      <c r="G77" s="5" t="str">
        <f>G33</f>
        <v>VIGENCIA FISCAL: 2018</v>
      </c>
    </row>
    <row r="78" spans="1:241" ht="7.5" customHeight="1" thickBot="1" x14ac:dyDescent="0.35">
      <c r="A78" s="71"/>
      <c r="B78" s="47"/>
      <c r="C78" s="47"/>
      <c r="D78" s="48"/>
      <c r="E78" s="49"/>
      <c r="F78" s="48"/>
      <c r="G78" s="50"/>
    </row>
    <row r="79" spans="1:241" ht="61.5" customHeight="1" thickBot="1" x14ac:dyDescent="0.35">
      <c r="A79" s="51" t="s">
        <v>6</v>
      </c>
      <c r="B79" s="52"/>
      <c r="C79" s="52" t="s">
        <v>7</v>
      </c>
      <c r="D79" s="53" t="s">
        <v>8</v>
      </c>
      <c r="E79" s="54" t="s">
        <v>9</v>
      </c>
      <c r="F79" s="53" t="s">
        <v>10</v>
      </c>
      <c r="G79" s="55" t="s">
        <v>11</v>
      </c>
    </row>
    <row r="80" spans="1:241" ht="18.75" customHeight="1" x14ac:dyDescent="0.3">
      <c r="A80" s="56">
        <v>20441</v>
      </c>
      <c r="B80" s="57"/>
      <c r="C80" s="57" t="s">
        <v>66</v>
      </c>
      <c r="D80" s="60">
        <f>+D81</f>
        <v>46726734.350000001</v>
      </c>
      <c r="E80" s="72">
        <f>+E81</f>
        <v>0</v>
      </c>
      <c r="F80" s="60">
        <f t="shared" ref="F80:F101" si="2">+D80-E80</f>
        <v>46726734.350000001</v>
      </c>
      <c r="G80" s="73">
        <f>+G81</f>
        <v>46726734.350000001</v>
      </c>
    </row>
    <row r="81" spans="1:7" ht="18.75" customHeight="1" x14ac:dyDescent="0.3">
      <c r="A81" s="27">
        <v>2044113</v>
      </c>
      <c r="B81" s="28">
        <v>20</v>
      </c>
      <c r="C81" s="28" t="s">
        <v>66</v>
      </c>
      <c r="D81" s="29">
        <v>46726734.350000001</v>
      </c>
      <c r="E81" s="32">
        <v>0</v>
      </c>
      <c r="F81" s="29">
        <f t="shared" si="2"/>
        <v>46726734.350000001</v>
      </c>
      <c r="G81" s="31">
        <v>46726734.350000001</v>
      </c>
    </row>
    <row r="82" spans="1:7" ht="18.75" customHeight="1" x14ac:dyDescent="0.3">
      <c r="A82" s="27">
        <v>3</v>
      </c>
      <c r="B82" s="28"/>
      <c r="C82" s="28" t="s">
        <v>67</v>
      </c>
      <c r="D82" s="29">
        <f>+D83</f>
        <v>2682975956.8299999</v>
      </c>
      <c r="E82" s="30">
        <f>+E83</f>
        <v>0</v>
      </c>
      <c r="F82" s="29">
        <f t="shared" si="2"/>
        <v>2682975956.8299999</v>
      </c>
      <c r="G82" s="31">
        <f>+G83</f>
        <v>2681551940.8299999</v>
      </c>
    </row>
    <row r="83" spans="1:7" ht="18.75" customHeight="1" x14ac:dyDescent="0.3">
      <c r="A83" s="27">
        <v>36</v>
      </c>
      <c r="B83" s="28"/>
      <c r="C83" s="28" t="s">
        <v>68</v>
      </c>
      <c r="D83" s="29">
        <f>+D84</f>
        <v>2682975956.8299999</v>
      </c>
      <c r="E83" s="30">
        <f>+E84</f>
        <v>0</v>
      </c>
      <c r="F83" s="29">
        <f t="shared" si="2"/>
        <v>2682975956.8299999</v>
      </c>
      <c r="G83" s="31">
        <f>+G84</f>
        <v>2681551940.8299999</v>
      </c>
    </row>
    <row r="84" spans="1:7" ht="18.75" customHeight="1" x14ac:dyDescent="0.3">
      <c r="A84" s="27">
        <v>361</v>
      </c>
      <c r="B84" s="28"/>
      <c r="C84" s="28" t="s">
        <v>69</v>
      </c>
      <c r="D84" s="29">
        <f>+D85+D86+D87</f>
        <v>2682975956.8299999</v>
      </c>
      <c r="E84" s="30">
        <f>+E85+E86+E87</f>
        <v>0</v>
      </c>
      <c r="F84" s="29">
        <f t="shared" si="2"/>
        <v>2682975956.8299999</v>
      </c>
      <c r="G84" s="31">
        <f>+G85+G86+G87</f>
        <v>2681551940.8299999</v>
      </c>
    </row>
    <row r="85" spans="1:7" ht="18.75" customHeight="1" x14ac:dyDescent="0.3">
      <c r="A85" s="27">
        <v>36112</v>
      </c>
      <c r="B85" s="28">
        <v>10</v>
      </c>
      <c r="C85" s="28" t="s">
        <v>144</v>
      </c>
      <c r="D85" s="29">
        <v>1424016</v>
      </c>
      <c r="E85" s="32">
        <v>0</v>
      </c>
      <c r="F85" s="29">
        <f>+D85-E85</f>
        <v>1424016</v>
      </c>
      <c r="G85" s="31">
        <v>0</v>
      </c>
    </row>
    <row r="86" spans="1:7" ht="18.75" customHeight="1" x14ac:dyDescent="0.3">
      <c r="A86" s="27">
        <v>36113</v>
      </c>
      <c r="B86" s="28">
        <v>10</v>
      </c>
      <c r="C86" s="28" t="s">
        <v>70</v>
      </c>
      <c r="D86" s="29">
        <v>1610680038.8299999</v>
      </c>
      <c r="E86" s="32">
        <v>0</v>
      </c>
      <c r="F86" s="29">
        <f>+D86-E86</f>
        <v>1610680038.8299999</v>
      </c>
      <c r="G86" s="31">
        <v>1610680038.8299999</v>
      </c>
    </row>
    <row r="87" spans="1:7" ht="18.75" customHeight="1" thickBot="1" x14ac:dyDescent="0.35">
      <c r="A87" s="74">
        <v>36113</v>
      </c>
      <c r="B87" s="75">
        <v>20</v>
      </c>
      <c r="C87" s="75" t="s">
        <v>70</v>
      </c>
      <c r="D87" s="76">
        <v>1070871902</v>
      </c>
      <c r="E87" s="77">
        <v>0</v>
      </c>
      <c r="F87" s="76">
        <f t="shared" si="2"/>
        <v>1070871902</v>
      </c>
      <c r="G87" s="78">
        <v>1070871902</v>
      </c>
    </row>
    <row r="88" spans="1:7" ht="16.2" thickBot="1" x14ac:dyDescent="0.35">
      <c r="A88" s="79" t="s">
        <v>71</v>
      </c>
      <c r="B88" s="80"/>
      <c r="C88" s="80" t="s">
        <v>199</v>
      </c>
      <c r="D88" s="81">
        <f>+D89+D95+D99+D108</f>
        <v>24040909539.029999</v>
      </c>
      <c r="E88" s="82">
        <f>+E89+E95+E99+E108</f>
        <v>0</v>
      </c>
      <c r="F88" s="81">
        <f t="shared" si="2"/>
        <v>24040909539.029999</v>
      </c>
      <c r="G88" s="83">
        <f>+G89+G95+G99+G108</f>
        <v>23691242564.889999</v>
      </c>
    </row>
    <row r="89" spans="1:7" ht="35.25" customHeight="1" x14ac:dyDescent="0.3">
      <c r="A89" s="22">
        <v>2401</v>
      </c>
      <c r="B89" s="23"/>
      <c r="C89" s="84" t="s">
        <v>149</v>
      </c>
      <c r="D89" s="24">
        <f>+D90</f>
        <v>2233847030</v>
      </c>
      <c r="E89" s="24">
        <f>+E90</f>
        <v>0</v>
      </c>
      <c r="F89" s="24">
        <f t="shared" si="2"/>
        <v>2233847030</v>
      </c>
      <c r="G89" s="26">
        <f>+G90</f>
        <v>1897524909</v>
      </c>
    </row>
    <row r="90" spans="1:7" ht="15.6" x14ac:dyDescent="0.3">
      <c r="A90" s="27">
        <v>24010600</v>
      </c>
      <c r="B90" s="28"/>
      <c r="C90" s="33" t="s">
        <v>73</v>
      </c>
      <c r="D90" s="29">
        <f>SUM(D91:D94)</f>
        <v>2233847030</v>
      </c>
      <c r="E90" s="29">
        <f>SUM(E91:E94)</f>
        <v>0</v>
      </c>
      <c r="F90" s="29">
        <f t="shared" si="2"/>
        <v>2233847030</v>
      </c>
      <c r="G90" s="31">
        <f>SUM(G91:G94)</f>
        <v>1897524909</v>
      </c>
    </row>
    <row r="91" spans="1:7" ht="57.75" customHeight="1" x14ac:dyDescent="0.3">
      <c r="A91" s="27">
        <v>240106003</v>
      </c>
      <c r="B91" s="28">
        <v>11</v>
      </c>
      <c r="C91" s="33" t="s">
        <v>81</v>
      </c>
      <c r="D91" s="29">
        <v>336322121</v>
      </c>
      <c r="E91" s="32">
        <v>0</v>
      </c>
      <c r="F91" s="29">
        <f t="shared" si="2"/>
        <v>336322121</v>
      </c>
      <c r="G91" s="31">
        <v>0</v>
      </c>
    </row>
    <row r="92" spans="1:7" ht="50.25" customHeight="1" x14ac:dyDescent="0.3">
      <c r="A92" s="85">
        <v>240106003</v>
      </c>
      <c r="B92" s="86">
        <v>13</v>
      </c>
      <c r="C92" s="87" t="s">
        <v>81</v>
      </c>
      <c r="D92" s="29">
        <v>279354454</v>
      </c>
      <c r="E92" s="32">
        <v>0</v>
      </c>
      <c r="F92" s="29">
        <f t="shared" si="2"/>
        <v>279354454</v>
      </c>
      <c r="G92" s="31">
        <v>279354454</v>
      </c>
    </row>
    <row r="93" spans="1:7" ht="57" customHeight="1" x14ac:dyDescent="0.3">
      <c r="A93" s="85">
        <v>240106003</v>
      </c>
      <c r="B93" s="86">
        <v>20</v>
      </c>
      <c r="C93" s="87" t="s">
        <v>81</v>
      </c>
      <c r="D93" s="29">
        <v>993425050</v>
      </c>
      <c r="E93" s="32">
        <v>0</v>
      </c>
      <c r="F93" s="29">
        <f t="shared" si="2"/>
        <v>993425050</v>
      </c>
      <c r="G93" s="31">
        <v>993425050</v>
      </c>
    </row>
    <row r="94" spans="1:7" ht="77.25" customHeight="1" x14ac:dyDescent="0.3">
      <c r="A94" s="27">
        <v>2401060011</v>
      </c>
      <c r="B94" s="28">
        <v>10</v>
      </c>
      <c r="C94" s="33" t="s">
        <v>156</v>
      </c>
      <c r="D94" s="29">
        <v>624745405</v>
      </c>
      <c r="E94" s="32">
        <v>0</v>
      </c>
      <c r="F94" s="29">
        <f t="shared" si="2"/>
        <v>624745405</v>
      </c>
      <c r="G94" s="31">
        <v>624745405</v>
      </c>
    </row>
    <row r="95" spans="1:7" ht="23.25" customHeight="1" x14ac:dyDescent="0.3">
      <c r="A95" s="27">
        <v>2404</v>
      </c>
      <c r="B95" s="28"/>
      <c r="C95" s="33" t="s">
        <v>157</v>
      </c>
      <c r="D95" s="29">
        <f>+D96</f>
        <v>20061970435</v>
      </c>
      <c r="E95" s="29">
        <f>+E96</f>
        <v>0</v>
      </c>
      <c r="F95" s="29">
        <f t="shared" si="2"/>
        <v>20061970435</v>
      </c>
      <c r="G95" s="31">
        <f>+G96</f>
        <v>20061970435</v>
      </c>
    </row>
    <row r="96" spans="1:7" ht="15.6" x14ac:dyDescent="0.3">
      <c r="A96" s="27">
        <v>24040600</v>
      </c>
      <c r="B96" s="28"/>
      <c r="C96" s="33" t="s">
        <v>73</v>
      </c>
      <c r="D96" s="29">
        <f>+D97+D98</f>
        <v>20061970435</v>
      </c>
      <c r="E96" s="29">
        <f>+E97+E98</f>
        <v>0</v>
      </c>
      <c r="F96" s="29">
        <f t="shared" si="2"/>
        <v>20061970435</v>
      </c>
      <c r="G96" s="31">
        <f>+G97+G98</f>
        <v>20061970435</v>
      </c>
    </row>
    <row r="97" spans="1:241" ht="39.75" customHeight="1" x14ac:dyDescent="0.3">
      <c r="A97" s="27">
        <v>240406001</v>
      </c>
      <c r="B97" s="28">
        <v>13</v>
      </c>
      <c r="C97" s="33" t="s">
        <v>77</v>
      </c>
      <c r="D97" s="29">
        <v>11294324623</v>
      </c>
      <c r="E97" s="32">
        <v>0</v>
      </c>
      <c r="F97" s="29">
        <f t="shared" si="2"/>
        <v>11294324623</v>
      </c>
      <c r="G97" s="31">
        <v>11294324623</v>
      </c>
    </row>
    <row r="98" spans="1:241" ht="39.75" customHeight="1" x14ac:dyDescent="0.3">
      <c r="A98" s="27">
        <v>240406001</v>
      </c>
      <c r="B98" s="28">
        <v>20</v>
      </c>
      <c r="C98" s="33" t="s">
        <v>77</v>
      </c>
      <c r="D98" s="29">
        <v>8767645812</v>
      </c>
      <c r="E98" s="32"/>
      <c r="F98" s="29">
        <f t="shared" si="2"/>
        <v>8767645812</v>
      </c>
      <c r="G98" s="31">
        <v>8767645812</v>
      </c>
    </row>
    <row r="99" spans="1:241" ht="15.6" x14ac:dyDescent="0.3">
      <c r="A99" s="27">
        <v>2405</v>
      </c>
      <c r="B99" s="28"/>
      <c r="C99" s="33" t="s">
        <v>158</v>
      </c>
      <c r="D99" s="29">
        <f>+D100</f>
        <v>74243512</v>
      </c>
      <c r="E99" s="29">
        <f>+E100</f>
        <v>0</v>
      </c>
      <c r="F99" s="29">
        <f t="shared" si="2"/>
        <v>74243512</v>
      </c>
      <c r="G99" s="31">
        <f>+G100</f>
        <v>74243512</v>
      </c>
    </row>
    <row r="100" spans="1:241" ht="15.6" x14ac:dyDescent="0.3">
      <c r="A100" s="27">
        <v>24050600</v>
      </c>
      <c r="B100" s="28"/>
      <c r="C100" s="33" t="s">
        <v>73</v>
      </c>
      <c r="D100" s="29">
        <f>+D101+D102</f>
        <v>74243512</v>
      </c>
      <c r="E100" s="29">
        <f>+E101+E102</f>
        <v>0</v>
      </c>
      <c r="F100" s="29">
        <f t="shared" si="2"/>
        <v>74243512</v>
      </c>
      <c r="G100" s="31">
        <f>+G101+G102</f>
        <v>74243512</v>
      </c>
    </row>
    <row r="101" spans="1:241" ht="39.75" customHeight="1" thickBot="1" x14ac:dyDescent="0.35">
      <c r="A101" s="35">
        <v>240506001</v>
      </c>
      <c r="B101" s="36">
        <v>20</v>
      </c>
      <c r="C101" s="88" t="s">
        <v>78</v>
      </c>
      <c r="D101" s="39">
        <v>74243512</v>
      </c>
      <c r="E101" s="67">
        <v>0</v>
      </c>
      <c r="F101" s="39">
        <f t="shared" si="2"/>
        <v>74243512</v>
      </c>
      <c r="G101" s="40">
        <v>74243512</v>
      </c>
    </row>
    <row r="102" spans="1:241" ht="49.5" customHeight="1" thickBot="1" x14ac:dyDescent="0.35">
      <c r="A102" s="41"/>
      <c r="B102" s="42"/>
      <c r="C102" s="89"/>
      <c r="D102" s="45"/>
      <c r="E102" s="44"/>
      <c r="F102" s="45"/>
      <c r="G102" s="45"/>
    </row>
    <row r="103" spans="1:241" ht="13.5" customHeight="1" x14ac:dyDescent="0.3">
      <c r="A103" s="222" t="s">
        <v>1</v>
      </c>
      <c r="B103" s="223"/>
      <c r="C103" s="223"/>
      <c r="D103" s="223"/>
      <c r="E103" s="223"/>
      <c r="F103" s="223"/>
      <c r="G103" s="224"/>
      <c r="H103" s="70"/>
      <c r="I103" s="220"/>
      <c r="J103" s="220"/>
      <c r="K103" s="220"/>
      <c r="L103" s="220"/>
      <c r="M103" s="221"/>
      <c r="N103" s="219"/>
      <c r="O103" s="220"/>
      <c r="P103" s="220"/>
      <c r="Q103" s="220"/>
      <c r="R103" s="220"/>
      <c r="S103" s="220"/>
      <c r="T103" s="221"/>
      <c r="U103" s="219"/>
      <c r="V103" s="220"/>
      <c r="W103" s="220"/>
      <c r="X103" s="220"/>
      <c r="Y103" s="220"/>
      <c r="Z103" s="220"/>
      <c r="AA103" s="221"/>
      <c r="AB103" s="219"/>
      <c r="AC103" s="220"/>
      <c r="AD103" s="220"/>
      <c r="AE103" s="220"/>
      <c r="AF103" s="220"/>
      <c r="AG103" s="220"/>
      <c r="AH103" s="221"/>
      <c r="AI103" s="219"/>
      <c r="AJ103" s="220"/>
      <c r="AK103" s="220"/>
      <c r="AL103" s="220"/>
      <c r="AM103" s="220"/>
      <c r="AN103" s="220"/>
      <c r="AO103" s="221"/>
      <c r="AP103" s="219"/>
      <c r="AQ103" s="220"/>
      <c r="AR103" s="220"/>
      <c r="AS103" s="220"/>
      <c r="AT103" s="220"/>
      <c r="AU103" s="220"/>
      <c r="AV103" s="221"/>
      <c r="AW103" s="219"/>
      <c r="AX103" s="220"/>
      <c r="AY103" s="220"/>
      <c r="AZ103" s="220"/>
      <c r="BA103" s="220"/>
      <c r="BB103" s="220"/>
      <c r="BC103" s="221"/>
      <c r="BD103" s="219"/>
      <c r="BE103" s="220"/>
      <c r="BF103" s="220"/>
      <c r="BG103" s="220"/>
      <c r="BH103" s="220"/>
      <c r="BI103" s="220"/>
      <c r="BJ103" s="221"/>
      <c r="BK103" s="219"/>
      <c r="BL103" s="220"/>
      <c r="BM103" s="220"/>
      <c r="BN103" s="220"/>
      <c r="BO103" s="220"/>
      <c r="BP103" s="220"/>
      <c r="BQ103" s="221"/>
      <c r="BR103" s="219"/>
      <c r="BS103" s="220"/>
      <c r="BT103" s="220"/>
      <c r="BU103" s="220"/>
      <c r="BV103" s="220"/>
      <c r="BW103" s="220"/>
      <c r="BX103" s="221"/>
      <c r="BY103" s="219"/>
      <c r="BZ103" s="220"/>
      <c r="CA103" s="220"/>
      <c r="CB103" s="220"/>
      <c r="CC103" s="220"/>
      <c r="CD103" s="220"/>
      <c r="CE103" s="221"/>
      <c r="CF103" s="219"/>
      <c r="CG103" s="220"/>
      <c r="CH103" s="220"/>
      <c r="CI103" s="220"/>
      <c r="CJ103" s="220"/>
      <c r="CK103" s="220"/>
      <c r="CL103" s="221"/>
      <c r="CM103" s="219"/>
      <c r="CN103" s="220"/>
      <c r="CO103" s="220"/>
      <c r="CP103" s="220"/>
      <c r="CQ103" s="220"/>
      <c r="CR103" s="220"/>
      <c r="CS103" s="221"/>
      <c r="CT103" s="219"/>
      <c r="CU103" s="220"/>
      <c r="CV103" s="220"/>
      <c r="CW103" s="220"/>
      <c r="CX103" s="220"/>
      <c r="CY103" s="220"/>
      <c r="CZ103" s="221"/>
      <c r="DA103" s="219"/>
      <c r="DB103" s="220"/>
      <c r="DC103" s="220"/>
      <c r="DD103" s="220"/>
      <c r="DE103" s="220"/>
      <c r="DF103" s="220"/>
      <c r="DG103" s="221"/>
      <c r="DH103" s="219"/>
      <c r="DI103" s="220"/>
      <c r="DJ103" s="220"/>
      <c r="DK103" s="220"/>
      <c r="DL103" s="220"/>
      <c r="DM103" s="220"/>
      <c r="DN103" s="221"/>
      <c r="DO103" s="219"/>
      <c r="DP103" s="220"/>
      <c r="DQ103" s="220"/>
      <c r="DR103" s="220"/>
      <c r="DS103" s="220"/>
      <c r="DT103" s="220"/>
      <c r="DU103" s="221"/>
      <c r="DV103" s="219"/>
      <c r="DW103" s="220"/>
      <c r="DX103" s="220"/>
      <c r="DY103" s="220"/>
      <c r="DZ103" s="220"/>
      <c r="EA103" s="220"/>
      <c r="EB103" s="221"/>
      <c r="EC103" s="219"/>
      <c r="ED103" s="220"/>
      <c r="EE103" s="220"/>
      <c r="EF103" s="220"/>
      <c r="EG103" s="220"/>
      <c r="EH103" s="220"/>
      <c r="EI103" s="221"/>
      <c r="EJ103" s="219"/>
      <c r="EK103" s="220"/>
      <c r="EL103" s="220"/>
      <c r="EM103" s="220"/>
      <c r="EN103" s="220"/>
      <c r="EO103" s="220"/>
      <c r="EP103" s="221"/>
      <c r="EQ103" s="219"/>
      <c r="ER103" s="220"/>
      <c r="ES103" s="220"/>
      <c r="ET103" s="220"/>
      <c r="EU103" s="220"/>
      <c r="EV103" s="220"/>
      <c r="EW103" s="221"/>
      <c r="EX103" s="219"/>
      <c r="EY103" s="220"/>
      <c r="EZ103" s="220"/>
      <c r="FA103" s="220"/>
      <c r="FB103" s="220"/>
      <c r="FC103" s="220"/>
      <c r="FD103" s="221"/>
      <c r="FE103" s="219"/>
      <c r="FF103" s="220"/>
      <c r="FG103" s="220"/>
      <c r="FH103" s="220"/>
      <c r="FI103" s="220"/>
      <c r="FJ103" s="220"/>
      <c r="FK103" s="221"/>
      <c r="FL103" s="219"/>
      <c r="FM103" s="220"/>
      <c r="FN103" s="220"/>
      <c r="FO103" s="220"/>
      <c r="FP103" s="220"/>
      <c r="FQ103" s="220"/>
      <c r="FR103" s="221"/>
      <c r="FS103" s="219"/>
      <c r="FT103" s="220"/>
      <c r="FU103" s="220"/>
      <c r="FV103" s="220"/>
      <c r="FW103" s="220"/>
      <c r="FX103" s="220"/>
      <c r="FY103" s="221"/>
      <c r="FZ103" s="219"/>
      <c r="GA103" s="220"/>
      <c r="GB103" s="220"/>
      <c r="GC103" s="220"/>
      <c r="GD103" s="220"/>
      <c r="GE103" s="220"/>
      <c r="GF103" s="221"/>
      <c r="GG103" s="219"/>
      <c r="GH103" s="220"/>
      <c r="GI103" s="220"/>
      <c r="GJ103" s="220"/>
      <c r="GK103" s="220"/>
      <c r="GL103" s="220"/>
      <c r="GM103" s="221"/>
      <c r="GN103" s="219"/>
      <c r="GO103" s="220"/>
      <c r="GP103" s="220"/>
      <c r="GQ103" s="220"/>
      <c r="GR103" s="220"/>
      <c r="GS103" s="220"/>
      <c r="GT103" s="221"/>
      <c r="GU103" s="219"/>
      <c r="GV103" s="220"/>
      <c r="GW103" s="220"/>
      <c r="GX103" s="220"/>
      <c r="GY103" s="220"/>
      <c r="GZ103" s="220"/>
      <c r="HA103" s="221"/>
      <c r="HB103" s="219"/>
      <c r="HC103" s="220"/>
      <c r="HD103" s="220"/>
      <c r="HE103" s="220"/>
      <c r="HF103" s="220"/>
      <c r="HG103" s="220"/>
      <c r="HH103" s="221"/>
      <c r="HI103" s="219"/>
      <c r="HJ103" s="220"/>
      <c r="HK103" s="220"/>
      <c r="HL103" s="220"/>
      <c r="HM103" s="220"/>
      <c r="HN103" s="220"/>
      <c r="HO103" s="221"/>
      <c r="HP103" s="219"/>
      <c r="HQ103" s="220"/>
      <c r="HR103" s="220"/>
      <c r="HS103" s="220"/>
      <c r="HT103" s="220"/>
      <c r="HU103" s="220"/>
      <c r="HV103" s="221"/>
      <c r="HW103" s="219"/>
      <c r="HX103" s="220"/>
      <c r="HY103" s="220"/>
      <c r="HZ103" s="220"/>
      <c r="IA103" s="220"/>
      <c r="IB103" s="220"/>
      <c r="IC103" s="221"/>
      <c r="ID103" s="219"/>
      <c r="IE103" s="219"/>
      <c r="IF103" s="219"/>
      <c r="IG103" s="219"/>
    </row>
    <row r="104" spans="1:241" ht="12" customHeight="1" x14ac:dyDescent="0.3">
      <c r="A104" s="219" t="s">
        <v>2</v>
      </c>
      <c r="B104" s="220"/>
      <c r="C104" s="220"/>
      <c r="D104" s="220"/>
      <c r="E104" s="220"/>
      <c r="F104" s="220"/>
      <c r="G104" s="221"/>
      <c r="H104" s="70"/>
      <c r="I104" s="220"/>
      <c r="J104" s="220"/>
      <c r="K104" s="220"/>
      <c r="L104" s="220"/>
      <c r="M104" s="221"/>
      <c r="N104" s="219"/>
      <c r="O104" s="220"/>
      <c r="P104" s="220"/>
      <c r="Q104" s="220"/>
      <c r="R104" s="220"/>
      <c r="S104" s="220"/>
      <c r="T104" s="221"/>
      <c r="U104" s="219"/>
      <c r="V104" s="220"/>
      <c r="W104" s="220"/>
      <c r="X104" s="220"/>
      <c r="Y104" s="220"/>
      <c r="Z104" s="220"/>
      <c r="AA104" s="221"/>
      <c r="AB104" s="219"/>
      <c r="AC104" s="220"/>
      <c r="AD104" s="220"/>
      <c r="AE104" s="220"/>
      <c r="AF104" s="220"/>
      <c r="AG104" s="220"/>
      <c r="AH104" s="221"/>
      <c r="AI104" s="219"/>
      <c r="AJ104" s="220"/>
      <c r="AK104" s="220"/>
      <c r="AL104" s="220"/>
      <c r="AM104" s="220"/>
      <c r="AN104" s="220"/>
      <c r="AO104" s="221"/>
      <c r="AP104" s="219"/>
      <c r="AQ104" s="220"/>
      <c r="AR104" s="220"/>
      <c r="AS104" s="220"/>
      <c r="AT104" s="220"/>
      <c r="AU104" s="220"/>
      <c r="AV104" s="221"/>
      <c r="AW104" s="219"/>
      <c r="AX104" s="220"/>
      <c r="AY104" s="220"/>
      <c r="AZ104" s="220"/>
      <c r="BA104" s="220"/>
      <c r="BB104" s="220"/>
      <c r="BC104" s="221"/>
      <c r="BD104" s="219"/>
      <c r="BE104" s="220"/>
      <c r="BF104" s="220"/>
      <c r="BG104" s="220"/>
      <c r="BH104" s="220"/>
      <c r="BI104" s="220"/>
      <c r="BJ104" s="221"/>
      <c r="BK104" s="219"/>
      <c r="BL104" s="220"/>
      <c r="BM104" s="220"/>
      <c r="BN104" s="220"/>
      <c r="BO104" s="220"/>
      <c r="BP104" s="220"/>
      <c r="BQ104" s="221"/>
      <c r="BR104" s="219"/>
      <c r="BS104" s="220"/>
      <c r="BT104" s="220"/>
      <c r="BU104" s="220"/>
      <c r="BV104" s="220"/>
      <c r="BW104" s="220"/>
      <c r="BX104" s="221"/>
      <c r="BY104" s="219"/>
      <c r="BZ104" s="220"/>
      <c r="CA104" s="220"/>
      <c r="CB104" s="220"/>
      <c r="CC104" s="220"/>
      <c r="CD104" s="220"/>
      <c r="CE104" s="221"/>
      <c r="CF104" s="219"/>
      <c r="CG104" s="220"/>
      <c r="CH104" s="220"/>
      <c r="CI104" s="220"/>
      <c r="CJ104" s="220"/>
      <c r="CK104" s="220"/>
      <c r="CL104" s="221"/>
      <c r="CM104" s="219"/>
      <c r="CN104" s="220"/>
      <c r="CO104" s="220"/>
      <c r="CP104" s="220"/>
      <c r="CQ104" s="220"/>
      <c r="CR104" s="220"/>
      <c r="CS104" s="221"/>
      <c r="CT104" s="219"/>
      <c r="CU104" s="220"/>
      <c r="CV104" s="220"/>
      <c r="CW104" s="220"/>
      <c r="CX104" s="220"/>
      <c r="CY104" s="220"/>
      <c r="CZ104" s="221"/>
      <c r="DA104" s="219"/>
      <c r="DB104" s="220"/>
      <c r="DC104" s="220"/>
      <c r="DD104" s="220"/>
      <c r="DE104" s="220"/>
      <c r="DF104" s="220"/>
      <c r="DG104" s="221"/>
      <c r="DH104" s="219"/>
      <c r="DI104" s="220"/>
      <c r="DJ104" s="220"/>
      <c r="DK104" s="220"/>
      <c r="DL104" s="220"/>
      <c r="DM104" s="220"/>
      <c r="DN104" s="221"/>
      <c r="DO104" s="219"/>
      <c r="DP104" s="220"/>
      <c r="DQ104" s="220"/>
      <c r="DR104" s="220"/>
      <c r="DS104" s="220"/>
      <c r="DT104" s="220"/>
      <c r="DU104" s="221"/>
      <c r="DV104" s="219"/>
      <c r="DW104" s="220"/>
      <c r="DX104" s="220"/>
      <c r="DY104" s="220"/>
      <c r="DZ104" s="220"/>
      <c r="EA104" s="220"/>
      <c r="EB104" s="221"/>
      <c r="EC104" s="219"/>
      <c r="ED104" s="220"/>
      <c r="EE104" s="220"/>
      <c r="EF104" s="220"/>
      <c r="EG104" s="220"/>
      <c r="EH104" s="220"/>
      <c r="EI104" s="221"/>
      <c r="EJ104" s="219"/>
      <c r="EK104" s="220"/>
      <c r="EL104" s="220"/>
      <c r="EM104" s="220"/>
      <c r="EN104" s="220"/>
      <c r="EO104" s="220"/>
      <c r="EP104" s="221"/>
      <c r="EQ104" s="219"/>
      <c r="ER104" s="220"/>
      <c r="ES104" s="220"/>
      <c r="ET104" s="220"/>
      <c r="EU104" s="220"/>
      <c r="EV104" s="220"/>
      <c r="EW104" s="221"/>
      <c r="EX104" s="219"/>
      <c r="EY104" s="220"/>
      <c r="EZ104" s="220"/>
      <c r="FA104" s="220"/>
      <c r="FB104" s="220"/>
      <c r="FC104" s="220"/>
      <c r="FD104" s="221"/>
      <c r="FE104" s="219"/>
      <c r="FF104" s="220"/>
      <c r="FG104" s="220"/>
      <c r="FH104" s="220"/>
      <c r="FI104" s="220"/>
      <c r="FJ104" s="220"/>
      <c r="FK104" s="221"/>
      <c r="FL104" s="219"/>
      <c r="FM104" s="220"/>
      <c r="FN104" s="220"/>
      <c r="FO104" s="220"/>
      <c r="FP104" s="220"/>
      <c r="FQ104" s="220"/>
      <c r="FR104" s="221"/>
      <c r="FS104" s="219"/>
      <c r="FT104" s="220"/>
      <c r="FU104" s="220"/>
      <c r="FV104" s="220"/>
      <c r="FW104" s="220"/>
      <c r="FX104" s="220"/>
      <c r="FY104" s="221"/>
      <c r="FZ104" s="219"/>
      <c r="GA104" s="220"/>
      <c r="GB104" s="220"/>
      <c r="GC104" s="220"/>
      <c r="GD104" s="220"/>
      <c r="GE104" s="220"/>
      <c r="GF104" s="221"/>
      <c r="GG104" s="219"/>
      <c r="GH104" s="220"/>
      <c r="GI104" s="220"/>
      <c r="GJ104" s="220"/>
      <c r="GK104" s="220"/>
      <c r="GL104" s="220"/>
      <c r="GM104" s="221"/>
      <c r="GN104" s="219"/>
      <c r="GO104" s="220"/>
      <c r="GP104" s="220"/>
      <c r="GQ104" s="220"/>
      <c r="GR104" s="220"/>
      <c r="GS104" s="220"/>
      <c r="GT104" s="221"/>
      <c r="GU104" s="219"/>
      <c r="GV104" s="220"/>
      <c r="GW104" s="220"/>
      <c r="GX104" s="220"/>
      <c r="GY104" s="220"/>
      <c r="GZ104" s="220"/>
      <c r="HA104" s="221"/>
      <c r="HB104" s="219"/>
      <c r="HC104" s="220"/>
      <c r="HD104" s="220"/>
      <c r="HE104" s="220"/>
      <c r="HF104" s="220"/>
      <c r="HG104" s="220"/>
      <c r="HH104" s="221"/>
      <c r="HI104" s="219"/>
      <c r="HJ104" s="220"/>
      <c r="HK104" s="220"/>
      <c r="HL104" s="220"/>
      <c r="HM104" s="220"/>
      <c r="HN104" s="220"/>
      <c r="HO104" s="221"/>
      <c r="HP104" s="219"/>
      <c r="HQ104" s="220"/>
      <c r="HR104" s="220"/>
      <c r="HS104" s="220"/>
      <c r="HT104" s="220"/>
      <c r="HU104" s="220"/>
      <c r="HV104" s="221"/>
      <c r="HW104" s="219"/>
      <c r="HX104" s="220"/>
      <c r="HY104" s="220"/>
      <c r="HZ104" s="220"/>
      <c r="IA104" s="220"/>
      <c r="IB104" s="220"/>
      <c r="IC104" s="221"/>
      <c r="ID104" s="219"/>
      <c r="IE104" s="219"/>
      <c r="IF104" s="219"/>
      <c r="IG104" s="219"/>
    </row>
    <row r="105" spans="1:241" ht="14.25" customHeight="1" x14ac:dyDescent="0.3">
      <c r="A105" s="6" t="s">
        <v>0</v>
      </c>
      <c r="G105" s="5"/>
    </row>
    <row r="106" spans="1:241" ht="18" customHeight="1" thickBot="1" x14ac:dyDescent="0.35">
      <c r="A106" s="2" t="s">
        <v>3</v>
      </c>
      <c r="C106" s="1" t="s">
        <v>4</v>
      </c>
      <c r="E106" s="4" t="s">
        <v>5</v>
      </c>
      <c r="F106" s="3" t="str">
        <f>F77</f>
        <v>ENERO</v>
      </c>
      <c r="G106" s="5" t="str">
        <f>G77</f>
        <v>VIGENCIA FISCAL: 2018</v>
      </c>
    </row>
    <row r="107" spans="1:241" ht="63" customHeight="1" thickBot="1" x14ac:dyDescent="0.35">
      <c r="A107" s="10" t="s">
        <v>6</v>
      </c>
      <c r="B107" s="11"/>
      <c r="C107" s="11" t="s">
        <v>7</v>
      </c>
      <c r="D107" s="12" t="s">
        <v>8</v>
      </c>
      <c r="E107" s="13" t="s">
        <v>9</v>
      </c>
      <c r="F107" s="12" t="s">
        <v>10</v>
      </c>
      <c r="G107" s="14" t="s">
        <v>11</v>
      </c>
    </row>
    <row r="108" spans="1:241" ht="39.75" customHeight="1" x14ac:dyDescent="0.3">
      <c r="A108" s="56">
        <v>2499</v>
      </c>
      <c r="B108" s="57"/>
      <c r="C108" s="90" t="s">
        <v>159</v>
      </c>
      <c r="D108" s="60">
        <f>+D109</f>
        <v>1670848562.03</v>
      </c>
      <c r="E108" s="60">
        <f>+E109</f>
        <v>0</v>
      </c>
      <c r="F108" s="60">
        <f t="shared" ref="F108:F114" si="3">+D108-E108</f>
        <v>1670848562.03</v>
      </c>
      <c r="G108" s="73">
        <f>+G109</f>
        <v>1657503708.8899999</v>
      </c>
    </row>
    <row r="109" spans="1:241" ht="18.75" customHeight="1" x14ac:dyDescent="0.3">
      <c r="A109" s="27">
        <v>24990600</v>
      </c>
      <c r="B109" s="28"/>
      <c r="C109" s="33" t="s">
        <v>73</v>
      </c>
      <c r="D109" s="29">
        <f>SUM(D110:D114)</f>
        <v>1670848562.03</v>
      </c>
      <c r="E109" s="29">
        <f>SUM(E110:E114)</f>
        <v>0</v>
      </c>
      <c r="F109" s="29">
        <f t="shared" si="3"/>
        <v>1670848562.03</v>
      </c>
      <c r="G109" s="31">
        <f>SUM(G110:G114)</f>
        <v>1657503708.8899999</v>
      </c>
    </row>
    <row r="110" spans="1:241" ht="50.25" customHeight="1" x14ac:dyDescent="0.3">
      <c r="A110" s="27">
        <v>249906001</v>
      </c>
      <c r="B110" s="28">
        <v>10</v>
      </c>
      <c r="C110" s="33" t="s">
        <v>80</v>
      </c>
      <c r="D110" s="29">
        <v>90025966</v>
      </c>
      <c r="E110" s="29">
        <v>0</v>
      </c>
      <c r="F110" s="29">
        <f t="shared" si="3"/>
        <v>90025966</v>
      </c>
      <c r="G110" s="31">
        <v>87247900</v>
      </c>
    </row>
    <row r="111" spans="1:241" ht="35.25" customHeight="1" x14ac:dyDescent="0.3">
      <c r="A111" s="27">
        <v>249906001</v>
      </c>
      <c r="B111" s="28">
        <v>13</v>
      </c>
      <c r="C111" s="33" t="s">
        <v>80</v>
      </c>
      <c r="D111" s="29">
        <v>125003436</v>
      </c>
      <c r="E111" s="29">
        <v>0</v>
      </c>
      <c r="F111" s="29">
        <f t="shared" si="3"/>
        <v>125003436</v>
      </c>
      <c r="G111" s="31">
        <v>125003436</v>
      </c>
    </row>
    <row r="112" spans="1:241" ht="31.2" x14ac:dyDescent="0.3">
      <c r="A112" s="27">
        <v>249906001</v>
      </c>
      <c r="B112" s="28">
        <v>20</v>
      </c>
      <c r="C112" s="33" t="s">
        <v>80</v>
      </c>
      <c r="D112" s="29">
        <v>322623460</v>
      </c>
      <c r="E112" s="29">
        <v>0</v>
      </c>
      <c r="F112" s="29">
        <f t="shared" si="3"/>
        <v>322623460</v>
      </c>
      <c r="G112" s="31">
        <v>322623460</v>
      </c>
    </row>
    <row r="113" spans="1:7" s="66" customFormat="1" ht="67.5" customHeight="1" x14ac:dyDescent="0.3">
      <c r="A113" s="27">
        <v>249906003</v>
      </c>
      <c r="B113" s="28">
        <v>20</v>
      </c>
      <c r="C113" s="33" t="s">
        <v>79</v>
      </c>
      <c r="D113" s="63">
        <v>223188783.63999999</v>
      </c>
      <c r="E113" s="64">
        <v>0</v>
      </c>
      <c r="F113" s="63">
        <f t="shared" si="3"/>
        <v>223188783.63999999</v>
      </c>
      <c r="G113" s="65">
        <v>223188783.63999999</v>
      </c>
    </row>
    <row r="114" spans="1:7" s="66" customFormat="1" ht="46.2" customHeight="1" thickBot="1" x14ac:dyDescent="0.35">
      <c r="A114" s="35">
        <v>249906004</v>
      </c>
      <c r="B114" s="36">
        <v>20</v>
      </c>
      <c r="C114" s="88" t="s">
        <v>161</v>
      </c>
      <c r="D114" s="91">
        <v>910006916.38999999</v>
      </c>
      <c r="E114" s="92">
        <v>0</v>
      </c>
      <c r="F114" s="91">
        <f t="shared" si="3"/>
        <v>910006916.38999999</v>
      </c>
      <c r="G114" s="93">
        <v>899440129.25</v>
      </c>
    </row>
    <row r="115" spans="1:7" ht="16.2" thickBot="1" x14ac:dyDescent="0.35">
      <c r="A115" s="228" t="s">
        <v>82</v>
      </c>
      <c r="B115" s="229"/>
      <c r="C115" s="236"/>
      <c r="D115" s="94">
        <f>+D9+D88</f>
        <v>27826819386.059998</v>
      </c>
      <c r="E115" s="95">
        <f>+E9+E88</f>
        <v>0</v>
      </c>
      <c r="F115" s="94">
        <f>+F9+F88</f>
        <v>27826819386.059998</v>
      </c>
      <c r="G115" s="94">
        <f>+G9+G88</f>
        <v>27475728395.919998</v>
      </c>
    </row>
    <row r="116" spans="1:7" x14ac:dyDescent="0.3">
      <c r="A116" s="2"/>
      <c r="G116" s="5"/>
    </row>
    <row r="117" spans="1:7" x14ac:dyDescent="0.3">
      <c r="A117" s="2"/>
      <c r="G117" s="5"/>
    </row>
    <row r="118" spans="1:7" x14ac:dyDescent="0.3">
      <c r="A118" s="2"/>
      <c r="G118" s="5"/>
    </row>
    <row r="119" spans="1:7" x14ac:dyDescent="0.3">
      <c r="A119" s="2"/>
      <c r="G119" s="5"/>
    </row>
    <row r="120" spans="1:7" x14ac:dyDescent="0.3">
      <c r="A120" s="96" t="s">
        <v>83</v>
      </c>
      <c r="B120" s="97"/>
      <c r="C120" s="97"/>
      <c r="D120" s="97"/>
      <c r="E120" s="98" t="s">
        <v>84</v>
      </c>
      <c r="F120" s="98"/>
      <c r="G120" s="99"/>
    </row>
    <row r="121" spans="1:7" x14ac:dyDescent="0.3">
      <c r="A121" s="100" t="s">
        <v>193</v>
      </c>
      <c r="B121" s="97"/>
      <c r="C121" s="97"/>
      <c r="D121" s="97"/>
      <c r="E121" s="101" t="s">
        <v>85</v>
      </c>
      <c r="F121" s="101"/>
      <c r="G121" s="102"/>
    </row>
    <row r="122" spans="1:7" x14ac:dyDescent="0.3">
      <c r="A122" s="100" t="s">
        <v>194</v>
      </c>
      <c r="B122" s="97"/>
      <c r="C122" s="97"/>
      <c r="D122" s="103"/>
      <c r="E122" s="104" t="s">
        <v>86</v>
      </c>
      <c r="F122" s="98"/>
      <c r="G122" s="99"/>
    </row>
    <row r="123" spans="1:7" x14ac:dyDescent="0.3">
      <c r="A123" s="100"/>
      <c r="B123" s="97"/>
      <c r="C123" s="97"/>
      <c r="D123" s="97"/>
      <c r="E123" s="101"/>
      <c r="F123" s="101"/>
      <c r="G123" s="102"/>
    </row>
    <row r="124" spans="1:7" x14ac:dyDescent="0.3">
      <c r="A124" s="96"/>
      <c r="B124" s="97"/>
      <c r="C124" s="97"/>
      <c r="D124" s="104"/>
      <c r="E124" s="105"/>
      <c r="F124" s="104"/>
      <c r="G124" s="99"/>
    </row>
    <row r="125" spans="1:7" x14ac:dyDescent="0.3">
      <c r="A125" s="100"/>
      <c r="B125" s="97"/>
      <c r="C125" s="97"/>
      <c r="D125" s="104"/>
      <c r="E125" s="105"/>
      <c r="F125" s="104"/>
      <c r="G125" s="99"/>
    </row>
    <row r="126" spans="1:7" x14ac:dyDescent="0.3">
      <c r="A126" s="100" t="s">
        <v>87</v>
      </c>
      <c r="B126" s="97"/>
      <c r="C126" s="97"/>
      <c r="D126" s="3" t="s">
        <v>88</v>
      </c>
      <c r="F126" s="97" t="s">
        <v>84</v>
      </c>
      <c r="G126" s="106"/>
    </row>
    <row r="127" spans="1:7" x14ac:dyDescent="0.3">
      <c r="A127" s="100" t="s">
        <v>89</v>
      </c>
      <c r="B127" s="97"/>
      <c r="C127" s="97"/>
      <c r="D127" s="107" t="s">
        <v>90</v>
      </c>
      <c r="F127" s="101" t="s">
        <v>91</v>
      </c>
      <c r="G127" s="99"/>
    </row>
    <row r="128" spans="1:7" x14ac:dyDescent="0.3">
      <c r="A128" s="100" t="s">
        <v>92</v>
      </c>
      <c r="B128" s="97"/>
      <c r="C128" s="97"/>
      <c r="D128" s="107" t="s">
        <v>93</v>
      </c>
      <c r="F128" s="104" t="s">
        <v>94</v>
      </c>
      <c r="G128" s="99"/>
    </row>
    <row r="129" spans="1:7" ht="15" thickBot="1" x14ac:dyDescent="0.35">
      <c r="A129" s="46"/>
      <c r="B129" s="47"/>
      <c r="C129" s="47"/>
      <c r="D129" s="47"/>
      <c r="E129" s="48"/>
      <c r="F129" s="48"/>
      <c r="G129" s="50"/>
    </row>
  </sheetData>
  <mergeCells count="112">
    <mergeCell ref="A115:C115"/>
    <mergeCell ref="FL104:FR104"/>
    <mergeCell ref="FS104:FY104"/>
    <mergeCell ref="FZ104:GF104"/>
    <mergeCell ref="GG104:GM104"/>
    <mergeCell ref="GN104:GT104"/>
    <mergeCell ref="GU104:HA104"/>
    <mergeCell ref="DV104:EB104"/>
    <mergeCell ref="EC104:EI104"/>
    <mergeCell ref="EJ104:EP104"/>
    <mergeCell ref="EQ104:EW104"/>
    <mergeCell ref="EX104:FD104"/>
    <mergeCell ref="FE104:FK104"/>
    <mergeCell ref="CF104:CL104"/>
    <mergeCell ref="CM104:CS104"/>
    <mergeCell ref="CT104:CZ104"/>
    <mergeCell ref="DA104:DG104"/>
    <mergeCell ref="DH104:DN104"/>
    <mergeCell ref="DO104:DU104"/>
    <mergeCell ref="A104:G104"/>
    <mergeCell ref="I104:M104"/>
    <mergeCell ref="N104:T104"/>
    <mergeCell ref="U104:AA104"/>
    <mergeCell ref="AB104:AH104"/>
    <mergeCell ref="AI104:AO104"/>
    <mergeCell ref="HB104:HH104"/>
    <mergeCell ref="HI104:HO104"/>
    <mergeCell ref="HP104:HV104"/>
    <mergeCell ref="ID103:IG103"/>
    <mergeCell ref="FE103:FK103"/>
    <mergeCell ref="FL103:FR103"/>
    <mergeCell ref="FS103:FY103"/>
    <mergeCell ref="FZ103:GF103"/>
    <mergeCell ref="GG103:GM103"/>
    <mergeCell ref="GN103:GT103"/>
    <mergeCell ref="AP104:AV104"/>
    <mergeCell ref="AW104:BC104"/>
    <mergeCell ref="BD104:BJ104"/>
    <mergeCell ref="BK104:BQ104"/>
    <mergeCell ref="BR104:BX104"/>
    <mergeCell ref="BY104:CE104"/>
    <mergeCell ref="HW104:IC104"/>
    <mergeCell ref="ID104:IG104"/>
    <mergeCell ref="CM103:CS103"/>
    <mergeCell ref="CT103:CZ103"/>
    <mergeCell ref="DA103:DG103"/>
    <mergeCell ref="DH103:DN103"/>
    <mergeCell ref="GU103:HA103"/>
    <mergeCell ref="HB103:HH103"/>
    <mergeCell ref="HI103:HO103"/>
    <mergeCell ref="HP103:HV103"/>
    <mergeCell ref="HW103:IC103"/>
    <mergeCell ref="AI103:AO103"/>
    <mergeCell ref="AP103:AV103"/>
    <mergeCell ref="AW103:BC103"/>
    <mergeCell ref="BD103:BJ103"/>
    <mergeCell ref="BK103:BQ103"/>
    <mergeCell ref="BR103:BX103"/>
    <mergeCell ref="HI73:HO73"/>
    <mergeCell ref="HP73:HV73"/>
    <mergeCell ref="HW73:IC73"/>
    <mergeCell ref="DV73:EB73"/>
    <mergeCell ref="AW73:BC73"/>
    <mergeCell ref="BD73:BJ73"/>
    <mergeCell ref="BK73:BQ73"/>
    <mergeCell ref="BR73:BX73"/>
    <mergeCell ref="BY73:CE73"/>
    <mergeCell ref="CF73:CL73"/>
    <mergeCell ref="DO103:DU103"/>
    <mergeCell ref="DV103:EB103"/>
    <mergeCell ref="EC103:EI103"/>
    <mergeCell ref="EJ103:EP103"/>
    <mergeCell ref="EQ103:EW103"/>
    <mergeCell ref="EX103:FD103"/>
    <mergeCell ref="BY103:CE103"/>
    <mergeCell ref="CF103:CL103"/>
    <mergeCell ref="ID73:IG73"/>
    <mergeCell ref="A74:G74"/>
    <mergeCell ref="A103:G103"/>
    <mergeCell ref="I103:M103"/>
    <mergeCell ref="N103:T103"/>
    <mergeCell ref="U103:AA103"/>
    <mergeCell ref="AB103:AH103"/>
    <mergeCell ref="FS73:FY73"/>
    <mergeCell ref="FZ73:GF73"/>
    <mergeCell ref="GG73:GM73"/>
    <mergeCell ref="GN73:GT73"/>
    <mergeCell ref="GU73:HA73"/>
    <mergeCell ref="HB73:HH73"/>
    <mergeCell ref="EC73:EI73"/>
    <mergeCell ref="EJ73:EP73"/>
    <mergeCell ref="EQ73:EW73"/>
    <mergeCell ref="EX73:FD73"/>
    <mergeCell ref="FE73:FK73"/>
    <mergeCell ref="FL73:FR73"/>
    <mergeCell ref="CM73:CS73"/>
    <mergeCell ref="CT73:CZ73"/>
    <mergeCell ref="DA73:DG73"/>
    <mergeCell ref="DH73:DN73"/>
    <mergeCell ref="DO73:DU73"/>
    <mergeCell ref="I73:M73"/>
    <mergeCell ref="N73:T73"/>
    <mergeCell ref="U73:AA73"/>
    <mergeCell ref="AB73:AH73"/>
    <mergeCell ref="AI73:AO73"/>
    <mergeCell ref="AP73:AV73"/>
    <mergeCell ref="A1:G1"/>
    <mergeCell ref="A2:G2"/>
    <mergeCell ref="A29:G29"/>
    <mergeCell ref="A30:G30"/>
    <mergeCell ref="A31:G31"/>
    <mergeCell ref="A73:G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7" max="16383" man="1"/>
    <brk id="71" max="16383" man="1"/>
    <brk id="10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VIGENCIA ENERO 2018</vt:lpstr>
      <vt:lpstr>RESERVAS ENERO 2018</vt:lpstr>
      <vt:lpstr>CxP ENERO 2018 </vt:lpstr>
      <vt:lpstr>'CxP ENERO 2018 '!Área_de_impresión</vt:lpstr>
      <vt:lpstr>'RESERVAS ENERO 2018'!Área_de_impresión</vt:lpstr>
      <vt:lpstr>'VIGENCIA ENERO 2018'!Área_de_impresión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2018-02-07T19:18:44Z</cp:lastPrinted>
  <dcterms:created xsi:type="dcterms:W3CDTF">2017-03-23T17:41:19Z</dcterms:created>
  <dcterms:modified xsi:type="dcterms:W3CDTF">2018-02-09T20:56:57Z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