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l2022 publicar/graficas lili/graficas de ingresos/"/>
    </mc:Choice>
  </mc:AlternateContent>
  <xr:revisionPtr revIDLastSave="46" documentId="8_{390E27A9-A9BF-4EEC-BB90-51CA89E8D23E}" xr6:coauthVersionLast="47" xr6:coauthVersionMax="47" xr10:uidLastSave="{E3EE038A-4BE7-46BE-AB3C-BE335DFAE0FE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GOSTO" sheetId="1" state="hidden" r:id="rId4"/>
    <sheet name="Recuado" sheetId="7" state="hidden" r:id="rId5"/>
    <sheet name="Aforo Vs Recaudo Rec Propios" sheetId="3" r:id="rId6"/>
  </sheets>
  <externalReferences>
    <externalReference r:id="rId7"/>
  </externalReferences>
  <definedNames>
    <definedName name="_xlnm.Print_Area" localSheetId="3">AGOSTO!$A$1:$G$14</definedName>
  </definedNames>
  <calcPr calcId="191029"/>
  <pivotCaches>
    <pivotCache cacheId="14" r:id="rId8"/>
    <pivotCache cacheId="15" r:id="rId9"/>
    <pivotCache cacheId="16" r:id="rId10"/>
    <pivotCache cacheId="1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G5" i="1"/>
  <c r="G3" i="1"/>
  <c r="G4" i="1"/>
  <c r="G6" i="1"/>
  <c r="G7" i="1"/>
  <c r="G8" i="1"/>
  <c r="G9" i="1"/>
  <c r="G10" i="1"/>
  <c r="G13" i="1"/>
  <c r="G12" i="1"/>
  <c r="G11" i="1"/>
  <c r="G36" i="1"/>
  <c r="G37" i="1" s="1"/>
  <c r="H7" i="1" l="1"/>
  <c r="E4" i="1" l="1"/>
  <c r="F4" i="1"/>
  <c r="H4" i="1"/>
  <c r="D4" i="1"/>
  <c r="E7" i="3"/>
  <c r="E8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H34" i="1"/>
  <c r="H16" i="1" s="1"/>
  <c r="H33" i="1"/>
  <c r="H15" i="1" s="1"/>
  <c r="H32" i="1"/>
  <c r="H14" i="1" s="1"/>
  <c r="H10" i="1"/>
  <c r="H9" i="1"/>
  <c r="H8" i="1"/>
  <c r="F36" i="1" l="1"/>
  <c r="H3" i="1"/>
  <c r="F2" i="1"/>
  <c r="H6" i="1"/>
  <c r="H36" i="1" l="1"/>
</calcChain>
</file>

<file path=xl/sharedStrings.xml><?xml version="1.0" encoding="utf-8"?>
<sst xmlns="http://schemas.openxmlformats.org/spreadsheetml/2006/main" count="175" uniqueCount="51">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</sst>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 readingOrder="1"/>
    </xf>
    <xf numFmtId="0" fontId="16" fillId="0" borderId="0" xfId="0" applyFont="1"/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/>
    <xf numFmtId="165" fontId="5" fillId="0" borderId="0" xfId="0" applyNumberFormat="1" applyFont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top" readingOrder="1"/>
    </xf>
    <xf numFmtId="0" fontId="19" fillId="0" borderId="0" xfId="0" applyFont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8" fillId="2" borderId="3" xfId="2" applyFont="1" applyFill="1" applyBorder="1"/>
    <xf numFmtId="2" fontId="0" fillId="4" borderId="1" xfId="0" applyNumberFormat="1" applyFill="1" applyBorder="1" applyAlignment="1">
      <alignment vertical="top" readingOrder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/>
    </xf>
    <xf numFmtId="164" fontId="5" fillId="6" borderId="0" xfId="1" applyFont="1" applyFill="1" applyBorder="1" applyAlignment="1">
      <alignment vertical="center"/>
    </xf>
    <xf numFmtId="165" fontId="5" fillId="6" borderId="0" xfId="0" applyNumberFormat="1" applyFont="1" applyFill="1" applyAlignment="1">
      <alignment vertical="center"/>
    </xf>
    <xf numFmtId="43" fontId="20" fillId="3" borderId="4" xfId="0" applyNumberFormat="1" applyFont="1" applyFill="1" applyBorder="1" applyAlignment="1">
      <alignment vertical="center" readingOrder="1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3023976512452282E-3"/>
              <c:y val="4.0772533566710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1126804785978613E-2"/>
                  <c:h val="4.0731868047667694E-2"/>
                </c:manualLayout>
              </c15:layout>
            </c:ext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9.3518907678477202E-4"/>
              <c:y val="-4.9832520912001233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2.635611215631652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4.671491760545335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A36-458F-9CA3-A5BA4A2C8BF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A36-458F-9CA3-A5BA4A2C8BF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A36-458F-9CA3-A5BA4A2C8BF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A36-458F-9CA3-A5BA4A2C8BF9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dLbl>
              <c:idx val="8"/>
              <c:layout>
                <c:manualLayout>
                  <c:x val="-4.67149176054533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6-458F-9CA3-A5BA4A2C8BF9}"/>
                </c:ext>
              </c:extLst>
            </c:dLbl>
            <c:dLbl>
              <c:idx val="9"/>
              <c:layout>
                <c:manualLayout>
                  <c:x val="-2.63561121563165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6-458F-9CA3-A5BA4A2C8BF9}"/>
                </c:ext>
              </c:extLst>
            </c:dLbl>
            <c:dLbl>
              <c:idx val="10"/>
              <c:layout>
                <c:manualLayout>
                  <c:x val="-9.3518907678477202E-4"/>
                  <c:y val="-4.98325209120012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6-458F-9CA3-A5BA4A2C8BF9}"/>
                </c:ext>
              </c:extLst>
            </c:dLbl>
            <c:dLbl>
              <c:idx val="11"/>
              <c:layout>
                <c:manualLayout>
                  <c:x val="-3.3023976512452282E-3"/>
                  <c:y val="4.077253356671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26804785978613E-2"/>
                      <c:h val="4.073186804766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36-458F-9CA3-A5BA4A2C8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-2.7817187281666367E-3</c:v>
                </c:pt>
                <c:pt idx="1">
                  <c:v>-4.8172681518010661E-4</c:v>
                </c:pt>
                <c:pt idx="2">
                  <c:v>-4.8026676281883019E-6</c:v>
                </c:pt>
                <c:pt idx="3">
                  <c:v>0</c:v>
                </c:pt>
                <c:pt idx="4">
                  <c:v>1.9387640534390518E-5</c:v>
                </c:pt>
                <c:pt idx="5">
                  <c:v>1.2854464428424945E-4</c:v>
                </c:pt>
                <c:pt idx="6">
                  <c:v>1.0560399440359732E-3</c:v>
                </c:pt>
                <c:pt idx="7">
                  <c:v>4.5054609409928515E-3</c:v>
                </c:pt>
                <c:pt idx="8">
                  <c:v>1.2401482920599905E-2</c:v>
                </c:pt>
                <c:pt idx="9">
                  <c:v>1.3574826934809426E-2</c:v>
                </c:pt>
                <c:pt idx="10">
                  <c:v>4.5852513465830733E-2</c:v>
                </c:pt>
                <c:pt idx="11">
                  <c:v>0.92572999171988746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120766.21679913999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agosto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agosto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agosto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agosto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65%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ontoya_ani_gov_co/Documents/Documentos/2022/ANI/PRESUPUESTO%202022/INGRESOS/JULIO/7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"/>
      <sheetName val="MAR 2022"/>
      <sheetName val="ABR 2022"/>
      <sheetName val="MAYO 2022"/>
      <sheetName val="JUNIO 2022"/>
      <sheetName val="JULIO 2022 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K45">
            <v>1138720080542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827.392908449074" createdVersion="8" refreshedVersion="8" minRefreshableVersion="3" recordCount="12" xr:uid="{FA2F93A9-C184-4772-A083-D96FE2FDD0CE}">
  <cacheSource type="worksheet">
    <worksheetSource ref="B1:H13" sheet="AGOSTO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35.93764700000003" maxValue="111796.90887751"/>
    </cacheField>
    <cacheField name="_x000a_SALDO DE AFORO POR RECAUDAR_x000a_" numFmtId="164">
      <sharedItems containsSemiMixedTypes="0" containsString="0" containsNumber="1" minValue="-5537434582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827.392908796297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335.93764700000003" maxValue="697064.47182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827.39290914352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emiMixedTypes="0" containsString="0" containsNumber="1" minValue="-335.93764700000003" maxValue="111796.908877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827.392909490743" createdVersion="6" refreshedVersion="8" minRefreshableVersion="3" recordCount="15" xr:uid="{00000000-000A-0000-FFFF-FFFF10000000}">
  <cacheSource type="worksheet">
    <worksheetSource ref="A1:G16" sheet="AGOSTO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35.93764700000003" maxValue="697064.471821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184570.82431200001"/>
  </r>
  <r>
    <x v="1"/>
    <x v="0"/>
    <n v="0"/>
    <n v="0"/>
    <n v="0"/>
    <n v="111796.90887751"/>
    <n v="72773.915434490002"/>
  </r>
  <r>
    <x v="2"/>
    <x v="0"/>
    <n v="0"/>
    <n v="0"/>
    <n v="0"/>
    <n v="5537.4345819999999"/>
    <n v="-5537434582"/>
  </r>
  <r>
    <x v="3"/>
    <x v="0"/>
    <n v="0"/>
    <n v="0"/>
    <n v="0"/>
    <n v="1497.68017502"/>
    <n v="-1497.68017502"/>
  </r>
  <r>
    <x v="4"/>
    <x v="0"/>
    <n v="0"/>
    <n v="0"/>
    <n v="0"/>
    <n v="544.10747277999997"/>
    <n v="-544.10747277999997"/>
  </r>
  <r>
    <x v="5"/>
    <x v="0"/>
    <n v="0"/>
    <n v="0"/>
    <n v="0"/>
    <n v="-58.176324999999999"/>
    <n v="58.176324999999999"/>
  </r>
  <r>
    <x v="6"/>
    <x v="0"/>
    <n v="0"/>
    <n v="0"/>
    <n v="0"/>
    <n v="15.523850380000001"/>
    <n v="-15.523850380000001"/>
  </r>
  <r>
    <x v="7"/>
    <x v="0"/>
    <n v="0"/>
    <n v="0"/>
    <n v="0"/>
    <n v="127.53394883"/>
    <n v="-127.53394883"/>
  </r>
  <r>
    <x v="8"/>
    <x v="0"/>
    <n v="0"/>
    <n v="0"/>
    <n v="0"/>
    <n v="1639.38049262"/>
    <n v="-1639.38049262"/>
  </r>
  <r>
    <x v="9"/>
    <x v="0"/>
    <n v="0"/>
    <n v="0"/>
    <n v="0"/>
    <n v="2.3413719999999998"/>
    <n v="-2.3413719999999998"/>
  </r>
  <r>
    <x v="10"/>
    <x v="0"/>
    <m/>
    <m/>
    <m/>
    <n v="-0.57999999999999996"/>
    <n v="-2.3413719999999998"/>
  </r>
  <r>
    <x v="11"/>
    <x v="0"/>
    <m/>
    <m/>
    <m/>
    <n v="-335.93764700000003"/>
    <n v="-2.341371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0"/>
  </r>
  <r>
    <x v="1"/>
    <x v="0"/>
    <n v="111796.90887751"/>
  </r>
  <r>
    <x v="2"/>
    <x v="0"/>
    <n v="5537.4345819999999"/>
  </r>
  <r>
    <x v="3"/>
    <x v="0"/>
    <n v="1497.68017502"/>
  </r>
  <r>
    <x v="4"/>
    <x v="0"/>
    <n v="544.10747277999997"/>
  </r>
  <r>
    <x v="5"/>
    <x v="0"/>
    <n v="-58.176324999999999"/>
  </r>
  <r>
    <x v="6"/>
    <x v="0"/>
    <n v="15.523850380000001"/>
  </r>
  <r>
    <x v="7"/>
    <x v="0"/>
    <n v="127.53394883"/>
  </r>
  <r>
    <x v="8"/>
    <x v="0"/>
    <n v="1639.38049262"/>
  </r>
  <r>
    <x v="9"/>
    <x v="0"/>
    <n v="2.3413719999999998"/>
  </r>
  <r>
    <x v="10"/>
    <x v="0"/>
    <n v="-0.57999999999999996"/>
  </r>
  <r>
    <x v="11"/>
    <x v="0"/>
    <n v="-335.93764700000003"/>
  </r>
  <r>
    <x v="12"/>
    <x v="1"/>
    <n v="0"/>
  </r>
  <r>
    <x v="13"/>
    <x v="1"/>
    <n v="697064.47182199999"/>
  </r>
  <r>
    <x v="14"/>
    <x v="1"/>
    <n v="341337.3822482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"/>
  </r>
  <r>
    <x v="1"/>
    <x v="0"/>
    <n v="111796.90887751"/>
  </r>
  <r>
    <x v="2"/>
    <x v="0"/>
    <n v="5537.4345819999999"/>
  </r>
  <r>
    <x v="3"/>
    <x v="0"/>
    <n v="1497.68017502"/>
  </r>
  <r>
    <x v="4"/>
    <x v="0"/>
    <n v="544.10747277999997"/>
  </r>
  <r>
    <x v="5"/>
    <x v="0"/>
    <n v="-58.176324999999999"/>
  </r>
  <r>
    <x v="6"/>
    <x v="0"/>
    <n v="15.523850380000001"/>
  </r>
  <r>
    <x v="7"/>
    <x v="0"/>
    <n v="127.53394883"/>
  </r>
  <r>
    <x v="8"/>
    <x v="0"/>
    <n v="1639.38049262"/>
  </r>
  <r>
    <x v="9"/>
    <x v="0"/>
    <n v="2.3413719999999998"/>
  </r>
  <r>
    <x v="10"/>
    <x v="0"/>
    <n v="-0.57999999999999996"/>
  </r>
  <r>
    <x v="11"/>
    <x v="0"/>
    <n v="-335.9376470000000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11796.90887751"/>
  </r>
  <r>
    <s v="3-1-01-1-02-3-01-04"/>
    <s v="SANCIONES CONTRACTUALES"/>
    <x v="0"/>
    <n v="0"/>
    <n v="0"/>
    <n v="0"/>
    <n v="5537.43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544.10747277999997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5.523850380000001"/>
  </r>
  <r>
    <s v="3-1-01-2-05-1-02-04"/>
    <s v="RENDIMIENTOS RECURSOS ENTREGADOS EN ADMINISTRACION"/>
    <x v="0"/>
    <n v="0"/>
    <n v="0"/>
    <n v="0"/>
    <n v="127.53394883"/>
  </r>
  <r>
    <s v="3-1-01-2-05-3-05"/>
    <s v="RENDIMIENTOS RECURSOS ENTREGADOS POR LA ENTIDAD CONCEDENTE EN LOS PATRIMONIOS AUTÓNOMOS"/>
    <x v="0"/>
    <n v="0"/>
    <n v="0"/>
    <n v="0"/>
    <n v="1639.38049262"/>
  </r>
  <r>
    <s v="3-1-01-2-13-1-03"/>
    <s v="REINTEGROS GASTOS DE FUNCIONAMIENTO"/>
    <x v="0"/>
    <n v="0"/>
    <n v="0"/>
    <n v="0"/>
    <n v="2.3413719999999998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35.93764700000003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697064.47182199999"/>
  </r>
  <r>
    <n v="43"/>
    <s v="INVERSIÓN"/>
    <x v="1"/>
    <n v="4418946.1436999999"/>
    <n v="0"/>
    <n v="4418946.1436999999"/>
    <n v="341337.382248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1">
            <x v="0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1">
            <x v="0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1">
            <x v="0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1">
            <x v="0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1">
            <x v="0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1">
            <x v="0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1">
            <x v="0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1">
            <x v="0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2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8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1">
      <pivotArea outline="0" collapsedLevelsAreSubtotals="1" fieldPosition="0"/>
    </format>
    <format dxfId="120">
      <pivotArea collapsedLevelsAreSubtotals="1" fieldPosition="0">
        <references count="1">
          <reference field="0" count="1">
            <x v="6"/>
          </reference>
        </references>
      </pivotArea>
    </format>
    <format dxfId="119">
      <pivotArea outline="0" fieldPosition="0">
        <references count="1">
          <reference field="4294967294" count="1">
            <x v="0"/>
          </reference>
        </references>
      </pivotArea>
    </format>
    <format dxfId="118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7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16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115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114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113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111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15</v>
      </c>
    </row>
    <row r="10" spans="1:2" ht="36" x14ac:dyDescent="0.55000000000000004">
      <c r="A10" s="17"/>
      <c r="B10" s="18" t="s">
        <v>22</v>
      </c>
    </row>
    <row r="11" spans="1:2" ht="36" x14ac:dyDescent="0.55000000000000004">
      <c r="A11" s="17"/>
      <c r="B11" s="18" t="s">
        <v>21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topLeftCell="C5" zoomScale="95" zoomScaleNormal="95" workbookViewId="0"/>
  </sheetViews>
  <sheetFormatPr baseColWidth="10" defaultRowHeight="15" x14ac:dyDescent="0.25"/>
  <cols>
    <col min="3" max="3" width="98.1406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36</v>
      </c>
      <c r="E8" t="s">
        <v>35</v>
      </c>
    </row>
    <row r="9" spans="3:5" x14ac:dyDescent="0.25">
      <c r="C9" s="6" t="s">
        <v>24</v>
      </c>
      <c r="D9" s="10">
        <v>0.92572999171988746</v>
      </c>
      <c r="E9" s="9">
        <v>111796.90887751</v>
      </c>
    </row>
    <row r="10" spans="3:5" x14ac:dyDescent="0.25">
      <c r="C10" s="6" t="s">
        <v>40</v>
      </c>
      <c r="D10" s="10">
        <v>4.5852513465830733E-2</v>
      </c>
      <c r="E10" s="9">
        <v>5537.4345819999999</v>
      </c>
    </row>
    <row r="11" spans="3:5" x14ac:dyDescent="0.25">
      <c r="C11" s="6" t="s">
        <v>26</v>
      </c>
      <c r="D11" s="10">
        <v>1.3574826934809426E-2</v>
      </c>
      <c r="E11" s="9">
        <v>1639.38049262</v>
      </c>
    </row>
    <row r="12" spans="3:5" x14ac:dyDescent="0.25">
      <c r="C12" s="6" t="s">
        <v>50</v>
      </c>
      <c r="D12" s="10">
        <v>1.2401482920599905E-2</v>
      </c>
      <c r="E12" s="35">
        <v>1497.68017502</v>
      </c>
    </row>
    <row r="13" spans="3:5" x14ac:dyDescent="0.25">
      <c r="C13" s="6" t="s">
        <v>38</v>
      </c>
      <c r="D13" s="10">
        <v>4.5054609409928515E-3</v>
      </c>
      <c r="E13" s="9">
        <v>544.10747277999997</v>
      </c>
    </row>
    <row r="14" spans="3:5" x14ac:dyDescent="0.25">
      <c r="C14" s="6" t="s">
        <v>11</v>
      </c>
      <c r="D14" s="10">
        <v>1.0560399440359732E-3</v>
      </c>
      <c r="E14" s="9">
        <v>127.53394883</v>
      </c>
    </row>
    <row r="15" spans="3:5" x14ac:dyDescent="0.25">
      <c r="C15" s="6" t="s">
        <v>19</v>
      </c>
      <c r="D15" s="10">
        <v>1.2854464428424945E-4</v>
      </c>
      <c r="E15" s="9">
        <v>15.523850380000001</v>
      </c>
    </row>
    <row r="16" spans="3:5" x14ac:dyDescent="0.25">
      <c r="C16" s="6" t="s">
        <v>44</v>
      </c>
      <c r="D16" s="10">
        <v>1.9387640534390518E-5</v>
      </c>
      <c r="E16" s="9">
        <v>2.3413719999999998</v>
      </c>
    </row>
    <row r="17" spans="1:6" x14ac:dyDescent="0.25">
      <c r="C17" s="6" t="s">
        <v>17</v>
      </c>
      <c r="D17" s="10">
        <v>0</v>
      </c>
      <c r="E17" s="35">
        <v>0</v>
      </c>
    </row>
    <row r="18" spans="1:6" x14ac:dyDescent="0.25">
      <c r="C18" s="6" t="s">
        <v>46</v>
      </c>
      <c r="D18" s="10">
        <v>-4.8026676281883019E-6</v>
      </c>
      <c r="E18" s="35">
        <v>-0.57999999999999996</v>
      </c>
    </row>
    <row r="19" spans="1:6" x14ac:dyDescent="0.25">
      <c r="C19" s="6" t="s">
        <v>42</v>
      </c>
      <c r="D19" s="10">
        <v>-4.8172681518010661E-4</v>
      </c>
      <c r="E19" s="9">
        <v>-58.176324999999999</v>
      </c>
    </row>
    <row r="20" spans="1:6" x14ac:dyDescent="0.25">
      <c r="A20" s="21"/>
      <c r="B20" s="30"/>
      <c r="C20" s="6" t="s">
        <v>48</v>
      </c>
      <c r="D20" s="10">
        <v>-2.7817187281666367E-3</v>
      </c>
      <c r="E20" s="35">
        <v>-335.93764700000003</v>
      </c>
      <c r="F20" s="21"/>
    </row>
    <row r="21" spans="1:6" x14ac:dyDescent="0.25">
      <c r="A21" s="22"/>
      <c r="B21" s="29"/>
      <c r="C21" s="6" t="s">
        <v>5</v>
      </c>
      <c r="D21" s="10">
        <v>1</v>
      </c>
      <c r="E21" s="35">
        <v>120766.21679913999</v>
      </c>
      <c r="F21" s="21"/>
    </row>
    <row r="22" spans="1:6" x14ac:dyDescent="0.25">
      <c r="A22" s="22"/>
      <c r="B22" s="29"/>
      <c r="C22" s="29"/>
      <c r="D22" s="29"/>
      <c r="E22" s="22"/>
      <c r="F22" s="21"/>
    </row>
    <row r="23" spans="1:6" x14ac:dyDescent="0.25">
      <c r="A23" s="22"/>
      <c r="B23" s="29"/>
      <c r="E23" s="22"/>
      <c r="F23" s="21"/>
    </row>
    <row r="24" spans="1:6" x14ac:dyDescent="0.25">
      <c r="A24" s="22"/>
      <c r="B24" s="29"/>
      <c r="C24" s="23" t="s">
        <v>2</v>
      </c>
      <c r="D24" s="23" t="s">
        <v>3</v>
      </c>
      <c r="E24" s="22"/>
      <c r="F24" s="21"/>
    </row>
    <row r="25" spans="1:6" x14ac:dyDescent="0.25">
      <c r="A25" s="22"/>
      <c r="B25" s="29"/>
      <c r="C25" s="29"/>
      <c r="D25" s="29"/>
      <c r="E25" s="22"/>
      <c r="F25" s="21"/>
    </row>
    <row r="26" spans="1:6" x14ac:dyDescent="0.25">
      <c r="A26" s="22"/>
      <c r="B26" s="29"/>
      <c r="C26" s="23" t="s">
        <v>12</v>
      </c>
      <c r="D26" s="23" t="s">
        <v>34</v>
      </c>
      <c r="E26" s="22"/>
      <c r="F26" s="21"/>
    </row>
    <row r="27" spans="1:6" x14ac:dyDescent="0.25">
      <c r="A27" s="22"/>
      <c r="B27" s="29"/>
      <c r="C27" s="24" t="s">
        <v>48</v>
      </c>
      <c r="D27" s="25">
        <v>-2.7817187281666367E-3</v>
      </c>
      <c r="E27" s="22"/>
      <c r="F27" s="21"/>
    </row>
    <row r="28" spans="1:6" x14ac:dyDescent="0.25">
      <c r="A28" s="22"/>
      <c r="B28" s="29"/>
      <c r="C28" s="43" t="s">
        <v>42</v>
      </c>
      <c r="D28" s="42">
        <v>-4.8172681518010661E-4</v>
      </c>
      <c r="E28" s="22"/>
      <c r="F28" s="21"/>
    </row>
    <row r="29" spans="1:6" x14ac:dyDescent="0.25">
      <c r="A29" s="22"/>
      <c r="B29" s="29"/>
      <c r="C29" s="43" t="s">
        <v>46</v>
      </c>
      <c r="D29" s="42">
        <v>-4.8026676281883019E-6</v>
      </c>
      <c r="E29" s="22"/>
      <c r="F29" s="21"/>
    </row>
    <row r="30" spans="1:6" x14ac:dyDescent="0.25">
      <c r="A30" s="22"/>
      <c r="B30" s="29"/>
      <c r="C30" s="43" t="s">
        <v>17</v>
      </c>
      <c r="D30" s="42">
        <v>0</v>
      </c>
      <c r="E30" s="22"/>
      <c r="F30" s="21"/>
    </row>
    <row r="31" spans="1:6" x14ac:dyDescent="0.25">
      <c r="A31" s="22"/>
      <c r="B31" s="29"/>
      <c r="C31" s="43" t="s">
        <v>44</v>
      </c>
      <c r="D31" s="42">
        <v>1.9387640534390518E-5</v>
      </c>
      <c r="E31" s="22"/>
      <c r="F31" s="21"/>
    </row>
    <row r="32" spans="1:6" x14ac:dyDescent="0.25">
      <c r="A32" s="22"/>
      <c r="B32" s="29"/>
      <c r="C32" s="24" t="s">
        <v>19</v>
      </c>
      <c r="D32" s="25">
        <v>1.2854464428424945E-4</v>
      </c>
      <c r="E32" s="22"/>
      <c r="F32" s="21"/>
    </row>
    <row r="33" spans="1:7" x14ac:dyDescent="0.25">
      <c r="A33" s="22"/>
      <c r="B33" s="29"/>
      <c r="C33" s="24" t="s">
        <v>11</v>
      </c>
      <c r="D33" s="25">
        <v>1.0560399440359732E-3</v>
      </c>
      <c r="E33" s="22"/>
      <c r="F33" s="21"/>
    </row>
    <row r="34" spans="1:7" x14ac:dyDescent="0.25">
      <c r="A34" s="22"/>
      <c r="B34" s="29"/>
      <c r="C34" s="24" t="s">
        <v>38</v>
      </c>
      <c r="D34" s="25">
        <v>4.5054609409928515E-3</v>
      </c>
      <c r="E34" s="22"/>
      <c r="F34" s="21"/>
    </row>
    <row r="35" spans="1:7" x14ac:dyDescent="0.25">
      <c r="A35" s="22"/>
      <c r="B35" s="29"/>
      <c r="C35" s="43" t="s">
        <v>50</v>
      </c>
      <c r="D35" s="42">
        <v>1.2401482920599905E-2</v>
      </c>
      <c r="E35" s="22"/>
      <c r="F35" s="21"/>
    </row>
    <row r="36" spans="1:7" x14ac:dyDescent="0.25">
      <c r="A36" s="22"/>
      <c r="B36" s="29"/>
      <c r="C36" s="24" t="s">
        <v>26</v>
      </c>
      <c r="D36" s="25">
        <v>1.3574826934809426E-2</v>
      </c>
      <c r="E36" s="22"/>
      <c r="F36" s="21"/>
    </row>
    <row r="37" spans="1:7" x14ac:dyDescent="0.25">
      <c r="A37" s="22"/>
      <c r="B37" s="29"/>
      <c r="C37" s="43" t="s">
        <v>40</v>
      </c>
      <c r="D37" s="42">
        <v>4.5852513465830733E-2</v>
      </c>
      <c r="E37" s="22"/>
      <c r="F37" s="21"/>
    </row>
    <row r="38" spans="1:7" x14ac:dyDescent="0.25">
      <c r="A38" s="22"/>
      <c r="B38" s="29"/>
      <c r="C38" s="24" t="s">
        <v>24</v>
      </c>
      <c r="D38" s="25">
        <v>0.92572999171988746</v>
      </c>
      <c r="E38" s="22"/>
      <c r="F38" s="21"/>
    </row>
    <row r="39" spans="1:7" x14ac:dyDescent="0.25">
      <c r="A39" s="22"/>
      <c r="B39" s="29"/>
      <c r="C39" s="24" t="s">
        <v>5</v>
      </c>
      <c r="D39" s="25">
        <v>1</v>
      </c>
      <c r="E39" s="22"/>
      <c r="F39" s="21"/>
    </row>
    <row r="40" spans="1:7" x14ac:dyDescent="0.25">
      <c r="A40" s="22"/>
      <c r="B40" s="29"/>
      <c r="E40" s="22"/>
      <c r="F40" s="21"/>
    </row>
    <row r="41" spans="1:7" x14ac:dyDescent="0.25">
      <c r="A41" s="21"/>
      <c r="B41" s="29"/>
      <c r="C41" s="30"/>
      <c r="D41" s="30"/>
      <c r="E41" s="21"/>
      <c r="F41" s="21"/>
    </row>
    <row r="42" spans="1:7" x14ac:dyDescent="0.25">
      <c r="A42" s="11"/>
      <c r="B42" s="29"/>
      <c r="C42" s="29"/>
      <c r="D42" s="29"/>
      <c r="E42" s="11"/>
      <c r="F42" s="11"/>
    </row>
    <row r="43" spans="1:7" x14ac:dyDescent="0.25">
      <c r="A43" s="11"/>
      <c r="B43" s="29"/>
      <c r="C43" s="29"/>
      <c r="D43" s="29"/>
      <c r="E43" s="11"/>
      <c r="F43" s="11"/>
    </row>
    <row r="44" spans="1:7" x14ac:dyDescent="0.25">
      <c r="B44" s="30"/>
      <c r="C44" s="30"/>
      <c r="D44" s="30"/>
    </row>
    <row r="45" spans="1:7" x14ac:dyDescent="0.25">
      <c r="B45" s="30"/>
      <c r="C45" s="30"/>
      <c r="D45" s="30"/>
    </row>
    <row r="46" spans="1:7" x14ac:dyDescent="0.25">
      <c r="B46" s="30"/>
      <c r="C46" s="30"/>
      <c r="D46" s="30"/>
    </row>
    <row r="47" spans="1:7" x14ac:dyDescent="0.25">
      <c r="A47" s="22"/>
      <c r="B47" s="30"/>
      <c r="C47" s="30"/>
      <c r="D47" s="30"/>
      <c r="E47" s="22"/>
      <c r="F47" s="22"/>
      <c r="G47" s="22"/>
    </row>
    <row r="48" spans="1:7" x14ac:dyDescent="0.25">
      <c r="A48" s="22"/>
      <c r="B48" s="30"/>
      <c r="C48" s="30"/>
      <c r="D48" s="30"/>
      <c r="E48" s="22"/>
      <c r="F48" s="22"/>
      <c r="G48" s="22"/>
    </row>
    <row r="49" spans="1:7" x14ac:dyDescent="0.25">
      <c r="A49" s="22"/>
      <c r="B49" s="30"/>
      <c r="C49" s="30"/>
      <c r="D49" s="30"/>
      <c r="E49" s="22"/>
      <c r="F49" s="22"/>
      <c r="G49" s="22"/>
    </row>
    <row r="50" spans="1:7" x14ac:dyDescent="0.25">
      <c r="A50" s="22"/>
      <c r="B50" s="30"/>
      <c r="C50" s="30"/>
      <c r="D50" s="30"/>
      <c r="E50" s="22"/>
      <c r="F50" s="22"/>
      <c r="G50" s="22"/>
    </row>
    <row r="51" spans="1:7" x14ac:dyDescent="0.25">
      <c r="A51" s="22"/>
      <c r="B51" s="30"/>
      <c r="C51" s="30"/>
      <c r="D51" s="30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x14ac:dyDescent="0.25">
      <c r="A54" s="22"/>
      <c r="B54" s="22"/>
      <c r="C54" s="22"/>
      <c r="D54" s="22"/>
      <c r="E54" s="22"/>
      <c r="F54" s="22"/>
      <c r="G54" s="22"/>
    </row>
    <row r="55" spans="1:7" x14ac:dyDescent="0.25">
      <c r="A55" s="22"/>
      <c r="B55" s="22"/>
      <c r="C55" s="22"/>
      <c r="D55" s="22"/>
      <c r="E55" s="22"/>
      <c r="F55" s="22"/>
      <c r="G55" s="22"/>
    </row>
    <row r="56" spans="1:7" x14ac:dyDescent="0.25">
      <c r="A56" s="22"/>
      <c r="B56" s="22"/>
      <c r="C56" s="22"/>
      <c r="D56" s="22"/>
      <c r="E56" s="22"/>
      <c r="F56" s="22"/>
      <c r="G56" s="22"/>
    </row>
    <row r="57" spans="1:7" x14ac:dyDescent="0.25">
      <c r="A57" s="22"/>
      <c r="B57" s="22"/>
      <c r="C57" s="22"/>
      <c r="D57" s="22"/>
      <c r="E57" s="22"/>
      <c r="F57" s="22"/>
      <c r="G57" s="22"/>
    </row>
    <row r="58" spans="1:7" x14ac:dyDescent="0.25">
      <c r="A58" s="22"/>
      <c r="B58" s="22"/>
      <c r="C58" s="22"/>
      <c r="D58" s="22"/>
      <c r="E58" s="22"/>
      <c r="F58" s="22"/>
      <c r="G58" s="22"/>
    </row>
    <row r="59" spans="1:7" x14ac:dyDescent="0.25">
      <c r="A59" s="22"/>
      <c r="B59" s="22"/>
      <c r="C59" s="22"/>
      <c r="D59" s="22"/>
      <c r="E59" s="22"/>
      <c r="F59" s="22"/>
      <c r="G59" s="22"/>
    </row>
    <row r="60" spans="1:7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topLeftCell="B20" zoomScale="90" zoomScaleNormal="90" workbookViewId="0">
      <selection activeCell="G29" sqref="G29"/>
    </sheetView>
  </sheetViews>
  <sheetFormatPr baseColWidth="10" defaultRowHeight="20.100000000000001" customHeight="1" x14ac:dyDescent="0.25"/>
  <cols>
    <col min="1" max="1" width="23.7109375" style="1" customWidth="1"/>
    <col min="2" max="2" width="60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6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1" t="s">
        <v>0</v>
      </c>
      <c r="B1" s="32" t="s">
        <v>7</v>
      </c>
      <c r="C1" s="32" t="s">
        <v>2</v>
      </c>
      <c r="D1" s="33" t="s">
        <v>28</v>
      </c>
      <c r="E1" s="33" t="s">
        <v>1</v>
      </c>
      <c r="F1" s="33" t="s">
        <v>29</v>
      </c>
      <c r="G1" s="33" t="s">
        <v>30</v>
      </c>
      <c r="H1" s="34" t="s">
        <v>31</v>
      </c>
    </row>
    <row r="2" spans="1:9" s="3" customFormat="1" ht="18" customHeight="1" thickBot="1" x14ac:dyDescent="0.3">
      <c r="A2" s="19" t="s">
        <v>16</v>
      </c>
      <c r="B2" s="20" t="s">
        <v>17</v>
      </c>
      <c r="C2" s="20" t="s">
        <v>3</v>
      </c>
      <c r="D2" s="27">
        <f>D20/1000000</f>
        <v>184570.82431200001</v>
      </c>
      <c r="E2" s="27">
        <v>0</v>
      </c>
      <c r="F2" s="27">
        <f>F20/1000000</f>
        <v>184570.82431200001</v>
      </c>
      <c r="G2" s="41">
        <f>G20/1000000</f>
        <v>0</v>
      </c>
      <c r="H2" s="27">
        <f>H20/1000000</f>
        <v>184570.82431200001</v>
      </c>
    </row>
    <row r="3" spans="1:9" ht="18" customHeight="1" thickBot="1" x14ac:dyDescent="0.3">
      <c r="A3" s="19" t="s">
        <v>23</v>
      </c>
      <c r="B3" s="20" t="s">
        <v>24</v>
      </c>
      <c r="C3" s="20" t="s">
        <v>3</v>
      </c>
      <c r="D3" s="27">
        <v>0</v>
      </c>
      <c r="E3" s="27">
        <v>0</v>
      </c>
      <c r="F3" s="27">
        <v>0</v>
      </c>
      <c r="G3" s="27">
        <f>+G21/1000000</f>
        <v>111796.90887751</v>
      </c>
      <c r="H3" s="27">
        <f t="shared" ref="H3" si="0">H21/1000000</f>
        <v>72773.915434490002</v>
      </c>
    </row>
    <row r="4" spans="1:9" ht="18" customHeight="1" thickBot="1" x14ac:dyDescent="0.3">
      <c r="A4" s="19" t="s">
        <v>39</v>
      </c>
      <c r="B4" s="20" t="s">
        <v>40</v>
      </c>
      <c r="C4" s="20" t="s">
        <v>3</v>
      </c>
      <c r="D4" s="27">
        <f>D22</f>
        <v>0</v>
      </c>
      <c r="E4" s="27">
        <f t="shared" ref="E4:H4" si="1">E22</f>
        <v>0</v>
      </c>
      <c r="F4" s="27">
        <f t="shared" si="1"/>
        <v>0</v>
      </c>
      <c r="G4" s="27">
        <f>G22/1000000</f>
        <v>5537.4345819999999</v>
      </c>
      <c r="H4" s="27">
        <f t="shared" si="1"/>
        <v>-5537434582</v>
      </c>
    </row>
    <row r="5" spans="1:9" ht="18" customHeight="1" thickBot="1" x14ac:dyDescent="0.3">
      <c r="A5" s="19" t="s">
        <v>49</v>
      </c>
      <c r="B5" s="20" t="s">
        <v>50</v>
      </c>
      <c r="C5" s="20" t="s">
        <v>3</v>
      </c>
      <c r="D5" s="27">
        <v>0</v>
      </c>
      <c r="E5" s="27">
        <v>0</v>
      </c>
      <c r="F5" s="27">
        <v>0</v>
      </c>
      <c r="G5" s="27">
        <f>G23/1000000</f>
        <v>1497.68017502</v>
      </c>
      <c r="H5" s="27">
        <f>H23/1000000</f>
        <v>-1497.68017502</v>
      </c>
    </row>
    <row r="6" spans="1:9" ht="18" customHeight="1" thickBot="1" x14ac:dyDescent="0.3">
      <c r="A6" s="19" t="s">
        <v>37</v>
      </c>
      <c r="B6" s="20" t="s">
        <v>38</v>
      </c>
      <c r="C6" s="20" t="s">
        <v>3</v>
      </c>
      <c r="D6" s="27">
        <v>0</v>
      </c>
      <c r="E6" s="27">
        <v>0</v>
      </c>
      <c r="F6" s="27">
        <v>0</v>
      </c>
      <c r="G6" s="27">
        <f>+G24/1000000</f>
        <v>544.10747277999997</v>
      </c>
      <c r="H6" s="27">
        <f t="shared" ref="H6" si="2">H24/1000000</f>
        <v>-544.10747277999997</v>
      </c>
    </row>
    <row r="7" spans="1:9" ht="18" customHeight="1" thickBot="1" x14ac:dyDescent="0.3">
      <c r="A7" s="19" t="s">
        <v>41</v>
      </c>
      <c r="B7" s="20" t="s">
        <v>42</v>
      </c>
      <c r="C7" s="20" t="s">
        <v>3</v>
      </c>
      <c r="D7" s="27">
        <v>0</v>
      </c>
      <c r="E7" s="27">
        <v>0</v>
      </c>
      <c r="F7" s="27">
        <v>0</v>
      </c>
      <c r="G7" s="27">
        <f>G25/1000000</f>
        <v>-58.176324999999999</v>
      </c>
      <c r="H7" s="27">
        <f>H25/1000000</f>
        <v>58.176324999999999</v>
      </c>
    </row>
    <row r="8" spans="1:9" ht="18" customHeight="1" thickBot="1" x14ac:dyDescent="0.3">
      <c r="A8" s="19" t="s">
        <v>18</v>
      </c>
      <c r="B8" s="20" t="s">
        <v>19</v>
      </c>
      <c r="C8" s="20" t="s">
        <v>3</v>
      </c>
      <c r="D8" s="27">
        <v>0</v>
      </c>
      <c r="E8" s="27">
        <v>0</v>
      </c>
      <c r="F8" s="27">
        <v>0</v>
      </c>
      <c r="G8" s="27">
        <f>+G26/1000000</f>
        <v>15.523850380000001</v>
      </c>
      <c r="H8" s="27">
        <f>H26/1000000</f>
        <v>-15.523850380000001</v>
      </c>
      <c r="I8" s="4"/>
    </row>
    <row r="9" spans="1:9" ht="18" customHeight="1" thickBot="1" x14ac:dyDescent="0.3">
      <c r="A9" s="19" t="s">
        <v>25</v>
      </c>
      <c r="B9" s="20" t="s">
        <v>11</v>
      </c>
      <c r="C9" s="20" t="s">
        <v>3</v>
      </c>
      <c r="D9" s="27">
        <v>0</v>
      </c>
      <c r="E9" s="27">
        <v>0</v>
      </c>
      <c r="F9" s="27">
        <v>0</v>
      </c>
      <c r="G9" s="27">
        <f t="shared" ref="G9:G14" si="3">G27/1000000</f>
        <v>127.53394883</v>
      </c>
      <c r="H9" s="27">
        <f>H27/1000000</f>
        <v>-127.53394883</v>
      </c>
      <c r="I9" s="4"/>
    </row>
    <row r="10" spans="1:9" ht="18" customHeight="1" thickBot="1" x14ac:dyDescent="0.3">
      <c r="A10" s="19" t="s">
        <v>20</v>
      </c>
      <c r="B10" s="20" t="s">
        <v>26</v>
      </c>
      <c r="C10" s="20" t="s">
        <v>3</v>
      </c>
      <c r="D10" s="27">
        <v>0</v>
      </c>
      <c r="E10" s="27">
        <v>0</v>
      </c>
      <c r="F10" s="27">
        <v>0</v>
      </c>
      <c r="G10" s="27">
        <f t="shared" si="3"/>
        <v>1639.38049262</v>
      </c>
      <c r="H10" s="27">
        <f>H28/1000000</f>
        <v>-1639.38049262</v>
      </c>
    </row>
    <row r="11" spans="1:9" ht="18" customHeight="1" thickBot="1" x14ac:dyDescent="0.3">
      <c r="A11" s="20" t="s">
        <v>43</v>
      </c>
      <c r="B11" s="20" t="s">
        <v>44</v>
      </c>
      <c r="C11" s="27" t="s">
        <v>3</v>
      </c>
      <c r="D11" s="27">
        <v>0</v>
      </c>
      <c r="E11" s="27">
        <v>0</v>
      </c>
      <c r="F11" s="27">
        <v>0</v>
      </c>
      <c r="G11" s="27">
        <f t="shared" si="3"/>
        <v>2.3413719999999998</v>
      </c>
      <c r="H11" s="27">
        <v>-2.3413719999999998</v>
      </c>
    </row>
    <row r="12" spans="1:9" ht="18" customHeight="1" thickBot="1" x14ac:dyDescent="0.3">
      <c r="A12" s="20" t="s">
        <v>45</v>
      </c>
      <c r="B12" s="20" t="s">
        <v>46</v>
      </c>
      <c r="C12" s="20" t="s">
        <v>3</v>
      </c>
      <c r="D12" s="27"/>
      <c r="E12" s="27"/>
      <c r="F12" s="27"/>
      <c r="G12" s="27">
        <f t="shared" si="3"/>
        <v>-0.57999999999999996</v>
      </c>
      <c r="H12" s="27">
        <v>-2.3413719999999998</v>
      </c>
    </row>
    <row r="13" spans="1:9" ht="18" customHeight="1" thickBot="1" x14ac:dyDescent="0.3">
      <c r="A13" s="20" t="s">
        <v>47</v>
      </c>
      <c r="B13" s="20" t="s">
        <v>48</v>
      </c>
      <c r="C13" s="20" t="s">
        <v>3</v>
      </c>
      <c r="D13" s="27"/>
      <c r="E13" s="27"/>
      <c r="F13" s="27"/>
      <c r="G13" s="27">
        <f t="shared" si="3"/>
        <v>-335.93764700000003</v>
      </c>
      <c r="H13" s="27">
        <v>-2.3413719999999998</v>
      </c>
    </row>
    <row r="14" spans="1:9" ht="18" customHeight="1" thickBot="1" x14ac:dyDescent="0.3">
      <c r="A14" s="19">
        <v>41</v>
      </c>
      <c r="B14" s="20" t="s">
        <v>27</v>
      </c>
      <c r="C14" s="20" t="s">
        <v>4</v>
      </c>
      <c r="D14" s="27">
        <f>D32/1000000</f>
        <v>1451.0423699999999</v>
      </c>
      <c r="E14" s="27">
        <v>0</v>
      </c>
      <c r="F14" s="27">
        <f>F32/1000000</f>
        <v>1451.0423699999999</v>
      </c>
      <c r="G14" s="27">
        <f t="shared" si="3"/>
        <v>0</v>
      </c>
      <c r="H14" s="27">
        <f>H32/1000000</f>
        <v>1451.0423699999999</v>
      </c>
    </row>
    <row r="15" spans="1:9" ht="18" customHeight="1" thickBot="1" x14ac:dyDescent="0.3">
      <c r="A15" s="19">
        <v>42</v>
      </c>
      <c r="B15" s="20" t="s">
        <v>8</v>
      </c>
      <c r="C15" s="20" t="s">
        <v>4</v>
      </c>
      <c r="D15" s="27">
        <f t="shared" ref="D15:D16" si="4">D33/1000000</f>
        <v>1167604.3350470001</v>
      </c>
      <c r="E15" s="27">
        <v>0</v>
      </c>
      <c r="F15" s="27">
        <f t="shared" ref="F15:G15" si="5">F33/1000000</f>
        <v>1167604.3350470001</v>
      </c>
      <c r="G15" s="27">
        <f t="shared" si="5"/>
        <v>697064.47182199999</v>
      </c>
      <c r="H15" s="27">
        <f>H33/1000000</f>
        <v>470539.86322499998</v>
      </c>
    </row>
    <row r="16" spans="1:9" ht="20.100000000000001" customHeight="1" thickBot="1" x14ac:dyDescent="0.3">
      <c r="A16" s="19">
        <v>43</v>
      </c>
      <c r="B16" s="20" t="s">
        <v>9</v>
      </c>
      <c r="C16" s="20" t="s">
        <v>4</v>
      </c>
      <c r="D16" s="27">
        <f t="shared" si="4"/>
        <v>4418946.1436999999</v>
      </c>
      <c r="E16" s="27">
        <v>0</v>
      </c>
      <c r="F16" s="27">
        <f>F34/1000000</f>
        <v>4418946.1436999999</v>
      </c>
      <c r="G16" s="27">
        <f>G34/1000000</f>
        <v>341337.38224829</v>
      </c>
      <c r="H16" s="27">
        <f>H34/1000000</f>
        <v>4077608.76145171</v>
      </c>
    </row>
    <row r="20" spans="1:8" ht="20.100000000000001" customHeight="1" x14ac:dyDescent="0.25">
      <c r="A20" s="1" t="s">
        <v>16</v>
      </c>
      <c r="B20" s="46" t="s">
        <v>17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6">
        <v>184570824312</v>
      </c>
    </row>
    <row r="21" spans="1:8" ht="20.100000000000001" customHeight="1" x14ac:dyDescent="0.25">
      <c r="A21" s="1" t="s">
        <v>23</v>
      </c>
      <c r="B21" s="46" t="s">
        <v>24</v>
      </c>
      <c r="C21" s="1" t="s">
        <v>3</v>
      </c>
      <c r="D21" s="2">
        <v>0</v>
      </c>
      <c r="E21" s="2">
        <v>0</v>
      </c>
      <c r="F21" s="2">
        <v>0</v>
      </c>
      <c r="G21" s="2">
        <v>111796908877.50999</v>
      </c>
      <c r="H21" s="26">
        <v>72773915434.490005</v>
      </c>
    </row>
    <row r="22" spans="1:8" ht="20.100000000000001" customHeight="1" x14ac:dyDescent="0.25">
      <c r="A22" s="1" t="s">
        <v>39</v>
      </c>
      <c r="B22" s="1" t="s">
        <v>40</v>
      </c>
      <c r="C22" s="1" t="s">
        <v>3</v>
      </c>
      <c r="D22" s="2">
        <v>0</v>
      </c>
      <c r="E22" s="2">
        <v>0</v>
      </c>
      <c r="F22" s="2">
        <v>0</v>
      </c>
      <c r="G22" s="2">
        <v>5537434582</v>
      </c>
      <c r="H22" s="26">
        <v>-5537434582</v>
      </c>
    </row>
    <row r="23" spans="1:8" ht="28.5" customHeight="1" x14ac:dyDescent="0.25">
      <c r="A23" s="1" t="s">
        <v>49</v>
      </c>
      <c r="B23" s="46" t="s">
        <v>50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6">
        <v>-1497680175.02</v>
      </c>
    </row>
    <row r="24" spans="1:8" s="38" customFormat="1" ht="30" customHeight="1" x14ac:dyDescent="0.25">
      <c r="A24" s="1" t="s">
        <v>37</v>
      </c>
      <c r="B24" s="46" t="s">
        <v>38</v>
      </c>
      <c r="C24" s="38" t="s">
        <v>3</v>
      </c>
      <c r="D24" s="39">
        <v>0</v>
      </c>
      <c r="E24" s="39">
        <v>0</v>
      </c>
      <c r="F24" s="39">
        <v>0</v>
      </c>
      <c r="G24" s="2">
        <v>544107472.77999997</v>
      </c>
      <c r="H24" s="40">
        <v>-544107472.77999997</v>
      </c>
    </row>
    <row r="25" spans="1:8" s="38" customFormat="1" ht="30" customHeight="1" x14ac:dyDescent="0.25">
      <c r="A25" s="1" t="s">
        <v>41</v>
      </c>
      <c r="B25" s="46" t="s">
        <v>42</v>
      </c>
      <c r="C25" s="38" t="s">
        <v>3</v>
      </c>
      <c r="D25" s="39">
        <v>0</v>
      </c>
      <c r="E25" s="39">
        <v>0</v>
      </c>
      <c r="F25" s="39">
        <v>0</v>
      </c>
      <c r="G25" s="2">
        <v>-58176325</v>
      </c>
      <c r="H25" s="40">
        <v>58176325</v>
      </c>
    </row>
    <row r="26" spans="1:8" ht="27" customHeight="1" x14ac:dyDescent="0.25">
      <c r="A26" s="1" t="s">
        <v>18</v>
      </c>
      <c r="B26" s="46" t="s">
        <v>19</v>
      </c>
      <c r="C26" s="1" t="s">
        <v>3</v>
      </c>
      <c r="D26" s="2">
        <v>0</v>
      </c>
      <c r="E26" s="2">
        <v>0</v>
      </c>
      <c r="F26" s="2">
        <v>0</v>
      </c>
      <c r="G26" s="2">
        <v>15523850.380000001</v>
      </c>
      <c r="H26" s="26">
        <v>-15523850.380000001</v>
      </c>
    </row>
    <row r="27" spans="1:8" ht="27.75" customHeight="1" x14ac:dyDescent="0.25">
      <c r="A27" s="1" t="s">
        <v>25</v>
      </c>
      <c r="B27" s="46" t="s">
        <v>11</v>
      </c>
      <c r="C27" s="1" t="s">
        <v>3</v>
      </c>
      <c r="D27" s="2">
        <v>0</v>
      </c>
      <c r="E27" s="2">
        <v>0</v>
      </c>
      <c r="F27" s="2">
        <v>0</v>
      </c>
      <c r="G27" s="2">
        <v>127533948.83</v>
      </c>
      <c r="H27" s="26">
        <v>-127533948.83</v>
      </c>
    </row>
    <row r="28" spans="1:8" ht="28.5" customHeight="1" x14ac:dyDescent="0.25">
      <c r="A28" s="1" t="s">
        <v>20</v>
      </c>
      <c r="B28" s="46" t="s">
        <v>26</v>
      </c>
      <c r="C28" s="1" t="s">
        <v>3</v>
      </c>
      <c r="D28" s="2">
        <v>0</v>
      </c>
      <c r="E28" s="2">
        <v>0</v>
      </c>
      <c r="F28" s="2">
        <v>0</v>
      </c>
      <c r="G28" s="2">
        <v>1639380492.6200001</v>
      </c>
      <c r="H28" s="50">
        <v>-1639380492.6200001</v>
      </c>
    </row>
    <row r="29" spans="1:8" ht="20.100000000000001" customHeight="1" x14ac:dyDescent="0.25">
      <c r="A29" s="1" t="s">
        <v>43</v>
      </c>
      <c r="B29" s="46" t="s">
        <v>44</v>
      </c>
      <c r="C29" s="1" t="s">
        <v>3</v>
      </c>
      <c r="D29" s="2">
        <v>0</v>
      </c>
      <c r="E29" s="2">
        <v>0</v>
      </c>
      <c r="F29" s="2">
        <v>0</v>
      </c>
      <c r="G29" s="2">
        <v>2341372</v>
      </c>
      <c r="H29" s="2">
        <v>-2341372</v>
      </c>
    </row>
    <row r="30" spans="1:8" ht="20.100000000000001" customHeight="1" x14ac:dyDescent="0.25">
      <c r="A30" s="1" t="s">
        <v>45</v>
      </c>
      <c r="B30" s="46" t="s">
        <v>46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6">
        <v>580000</v>
      </c>
    </row>
    <row r="31" spans="1:8" ht="20.100000000000001" customHeight="1" x14ac:dyDescent="0.25">
      <c r="A31" s="1" t="s">
        <v>47</v>
      </c>
      <c r="B31" s="46" t="s">
        <v>48</v>
      </c>
      <c r="C31" s="1" t="s">
        <v>3</v>
      </c>
      <c r="D31" s="2">
        <v>0</v>
      </c>
      <c r="E31" s="2">
        <v>0</v>
      </c>
      <c r="F31" s="2">
        <v>0</v>
      </c>
      <c r="G31" s="2">
        <v>-335937647</v>
      </c>
      <c r="H31" s="26">
        <v>335937647</v>
      </c>
    </row>
    <row r="32" spans="1:8" ht="20.100000000000001" customHeight="1" x14ac:dyDescent="0.25">
      <c r="A32" s="1">
        <v>41</v>
      </c>
      <c r="B32" s="46" t="s">
        <v>27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6">
        <f t="shared" ref="H32:H34" si="6">+F32-G32</f>
        <v>1451042370</v>
      </c>
    </row>
    <row r="33" spans="1:8" ht="20.100000000000001" customHeight="1" x14ac:dyDescent="0.25">
      <c r="A33" s="1">
        <v>42</v>
      </c>
      <c r="B33" s="1" t="s">
        <v>8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697064471822</v>
      </c>
      <c r="H33" s="26">
        <f t="shared" si="6"/>
        <v>470539863225</v>
      </c>
    </row>
    <row r="34" spans="1:8" ht="20.100000000000001" customHeight="1" x14ac:dyDescent="0.25">
      <c r="A34" s="1">
        <v>43</v>
      </c>
      <c r="B34" s="1" t="s">
        <v>9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341337382248.28998</v>
      </c>
      <c r="H34" s="26">
        <f t="shared" si="6"/>
        <v>4077608761451.71</v>
      </c>
    </row>
    <row r="35" spans="1:8" ht="20.100000000000001" customHeight="1" x14ac:dyDescent="0.25">
      <c r="G35" s="2">
        <v>0</v>
      </c>
    </row>
    <row r="36" spans="1:8" s="47" customFormat="1" ht="20.100000000000001" customHeight="1" x14ac:dyDescent="0.25">
      <c r="D36" s="48">
        <f>+SUM(D20:D34)</f>
        <v>5772572345429</v>
      </c>
      <c r="E36" s="48">
        <f t="shared" ref="E36:F36" si="7">+SUM(E20:E34)</f>
        <v>0</v>
      </c>
      <c r="F36" s="48">
        <f t="shared" si="7"/>
        <v>5772572345429</v>
      </c>
      <c r="G36" s="48">
        <f>+SUM(G21:G34)</f>
        <v>1159168070869.4299</v>
      </c>
      <c r="H36" s="49">
        <f>SUM(H21:H34)</f>
        <v>4613404274559.5703</v>
      </c>
    </row>
    <row r="37" spans="1:8" ht="20.100000000000001" customHeight="1" x14ac:dyDescent="0.25">
      <c r="G37" s="2">
        <f>G36-'[1]JULIO 2022 '!$K$45</f>
        <v>20447990327.429932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C3" sqref="C3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2" t="s">
        <v>7</v>
      </c>
      <c r="B1" s="32" t="s">
        <v>2</v>
      </c>
      <c r="C1" s="36" t="s">
        <v>30</v>
      </c>
    </row>
    <row r="2" spans="1:3" ht="15.75" thickBot="1" x14ac:dyDescent="0.3">
      <c r="A2" s="37" t="s">
        <v>17</v>
      </c>
      <c r="B2" s="37" t="s">
        <v>3</v>
      </c>
      <c r="C2" s="27">
        <v>0</v>
      </c>
    </row>
    <row r="3" spans="1:3" ht="15.75" thickBot="1" x14ac:dyDescent="0.3">
      <c r="A3" s="20" t="s">
        <v>24</v>
      </c>
      <c r="B3" s="20" t="s">
        <v>3</v>
      </c>
      <c r="C3" s="27">
        <v>111796.90887751</v>
      </c>
    </row>
    <row r="4" spans="1:3" ht="15.75" thickBot="1" x14ac:dyDescent="0.3">
      <c r="A4" s="37" t="s">
        <v>40</v>
      </c>
      <c r="B4" s="37" t="s">
        <v>3</v>
      </c>
      <c r="C4" s="27">
        <v>5537.4345819999999</v>
      </c>
    </row>
    <row r="5" spans="1:3" ht="15.75" thickBot="1" x14ac:dyDescent="0.3">
      <c r="A5" s="20" t="s">
        <v>50</v>
      </c>
      <c r="B5" s="20" t="s">
        <v>3</v>
      </c>
      <c r="C5" s="27">
        <v>1497.68017502</v>
      </c>
    </row>
    <row r="6" spans="1:3" ht="15.75" thickBot="1" x14ac:dyDescent="0.3">
      <c r="A6" s="37" t="s">
        <v>38</v>
      </c>
      <c r="B6" s="37" t="s">
        <v>3</v>
      </c>
      <c r="C6" s="27">
        <v>544.10747277999997</v>
      </c>
    </row>
    <row r="7" spans="1:3" ht="15.75" thickBot="1" x14ac:dyDescent="0.3">
      <c r="A7" s="37" t="s">
        <v>42</v>
      </c>
      <c r="B7" s="37" t="s">
        <v>3</v>
      </c>
      <c r="C7" s="27">
        <v>-58.176324999999999</v>
      </c>
    </row>
    <row r="8" spans="1:3" ht="15.75" thickBot="1" x14ac:dyDescent="0.3">
      <c r="A8" s="37" t="s">
        <v>19</v>
      </c>
      <c r="B8" s="37" t="s">
        <v>3</v>
      </c>
      <c r="C8" s="27">
        <v>15.523850380000001</v>
      </c>
    </row>
    <row r="9" spans="1:3" ht="15.75" thickBot="1" x14ac:dyDescent="0.3">
      <c r="A9" s="37" t="s">
        <v>11</v>
      </c>
      <c r="B9" s="37" t="s">
        <v>3</v>
      </c>
      <c r="C9" s="45">
        <v>127.53394883</v>
      </c>
    </row>
    <row r="10" spans="1:3" ht="15.75" thickBot="1" x14ac:dyDescent="0.3">
      <c r="A10" s="20" t="s">
        <v>26</v>
      </c>
      <c r="B10" s="20" t="s">
        <v>3</v>
      </c>
      <c r="C10" s="45">
        <v>1639.38049262</v>
      </c>
    </row>
    <row r="11" spans="1:3" ht="15.75" thickBot="1" x14ac:dyDescent="0.3">
      <c r="A11" s="20" t="s">
        <v>44</v>
      </c>
      <c r="B11" s="20" t="s">
        <v>3</v>
      </c>
      <c r="C11" s="45">
        <v>2.3413719999999998</v>
      </c>
    </row>
    <row r="12" spans="1:3" ht="15.75" thickBot="1" x14ac:dyDescent="0.3">
      <c r="A12" s="20" t="s">
        <v>46</v>
      </c>
      <c r="B12" s="20" t="s">
        <v>3</v>
      </c>
      <c r="C12" s="27">
        <v>-0.57999999999999996</v>
      </c>
    </row>
    <row r="13" spans="1:3" ht="15.75" thickBot="1" x14ac:dyDescent="0.3">
      <c r="A13" s="37" t="s">
        <v>48</v>
      </c>
      <c r="B13" s="37" t="s">
        <v>3</v>
      </c>
      <c r="C13" s="27">
        <v>-335.93764700000003</v>
      </c>
    </row>
    <row r="14" spans="1:3" ht="15.75" thickBot="1" x14ac:dyDescent="0.3">
      <c r="A14" s="37" t="s">
        <v>27</v>
      </c>
      <c r="B14" s="37" t="s">
        <v>4</v>
      </c>
      <c r="C14" s="27">
        <v>0</v>
      </c>
    </row>
    <row r="15" spans="1:3" ht="15.75" thickBot="1" x14ac:dyDescent="0.3">
      <c r="A15" s="37" t="s">
        <v>8</v>
      </c>
      <c r="B15" s="37" t="s">
        <v>4</v>
      </c>
      <c r="C15" s="27">
        <v>697064.47182199999</v>
      </c>
    </row>
    <row r="16" spans="1:3" ht="15.75" thickBot="1" x14ac:dyDescent="0.3">
      <c r="A16" s="37" t="s">
        <v>9</v>
      </c>
      <c r="B16" s="37" t="s">
        <v>4</v>
      </c>
      <c r="C16" s="27">
        <v>341337.38224829</v>
      </c>
    </row>
    <row r="18" spans="3:3" x14ac:dyDescent="0.25">
      <c r="C18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7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7" x14ac:dyDescent="0.25">
      <c r="B7" s="6" t="s">
        <v>3</v>
      </c>
      <c r="C7" s="28">
        <v>184570.82431200001</v>
      </c>
      <c r="D7" s="28">
        <v>120766.21679913999</v>
      </c>
      <c r="E7" s="13">
        <f>+GETPIVOTDATA("Suma de 
RECAUDO EN EFECTIVO 
",$B$6,"Aportes","Propios")/GETPIVOTDATA("Suma de 
AFORO VIGENTE
",$B$6,"Aportes","Propios")</f>
        <v>0.65430827027675731</v>
      </c>
      <c r="G7" s="13"/>
    </row>
    <row r="8" spans="2:7" x14ac:dyDescent="0.25">
      <c r="B8" s="6" t="s">
        <v>5</v>
      </c>
      <c r="C8" s="28">
        <v>184570.82431200001</v>
      </c>
      <c r="D8" s="28">
        <v>120766.21679913999</v>
      </c>
      <c r="E8" s="44">
        <f>+GETPIVOTDATA("Suma de 
RECAUDO EN EFECTIVO 
",$B$6)/GETPIVOTDATA("Suma de 
AFORO VIGENTE
",$B$6)</f>
        <v>0.65430827027675731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AGOSTO</vt:lpstr>
      <vt:lpstr>Recuado</vt:lpstr>
      <vt:lpstr>Aforo Vs Recaudo Rec Propios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Aura Simona Orozco Mindiola</cp:lastModifiedBy>
  <dcterms:created xsi:type="dcterms:W3CDTF">2018-04-17T16:44:20Z</dcterms:created>
  <dcterms:modified xsi:type="dcterms:W3CDTF">2022-09-23T20:02:38Z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