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.sharepoint.com/Gestión VAF/Presupuesto/Documentos compartidos/2022/GRÁFICAS DE EJECUCIÓN/GRÁFICAS INGRESOS/"/>
    </mc:Choice>
  </mc:AlternateContent>
  <xr:revisionPtr revIDLastSave="175" documentId="8_{390E27A9-A9BF-4EEC-BB90-51CA89E8D23E}" xr6:coauthVersionLast="47" xr6:coauthVersionMax="47" xr10:uidLastSave="{3DD696C7-FEFD-46E4-8299-69462D3A3629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foro Vs Recaudo Rec Propios" sheetId="3" r:id="rId4"/>
    <sheet name="SEPTIEMBRE" sheetId="1" state="hidden" r:id="rId5"/>
    <sheet name="Recuado" sheetId="7" state="hidden" r:id="rId6"/>
  </sheets>
  <definedNames>
    <definedName name="_xlnm.Print_Area" localSheetId="4">SEPTIEMBRE!$A$1:$G$14</definedName>
  </definedNames>
  <calcPr calcId="191029"/>
  <pivotCaches>
    <pivotCache cacheId="6" r:id="rId7"/>
    <pivotCache cacheId="7" r:id="rId8"/>
    <pivotCache cacheId="8" r:id="rId9"/>
    <pivotCache cacheId="9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G5" i="1"/>
  <c r="G3" i="1"/>
  <c r="G4" i="1"/>
  <c r="G6" i="1"/>
  <c r="G7" i="1"/>
  <c r="G8" i="1"/>
  <c r="G9" i="1"/>
  <c r="G10" i="1"/>
  <c r="G13" i="1"/>
  <c r="G12" i="1"/>
  <c r="G11" i="1"/>
  <c r="G36" i="1"/>
  <c r="H7" i="1" l="1"/>
  <c r="E4" i="1" l="1"/>
  <c r="F4" i="1"/>
  <c r="H4" i="1"/>
  <c r="D4" i="1"/>
  <c r="E7" i="3"/>
  <c r="E8" i="3"/>
  <c r="G2" i="1" l="1"/>
  <c r="G16" i="1" l="1"/>
  <c r="F16" i="1"/>
  <c r="H2" i="1"/>
  <c r="D2" i="1"/>
  <c r="G15" i="1"/>
  <c r="G14" i="1"/>
  <c r="F15" i="1"/>
  <c r="F14" i="1"/>
  <c r="D15" i="1"/>
  <c r="D16" i="1"/>
  <c r="D14" i="1"/>
  <c r="D36" i="1"/>
  <c r="F20" i="1"/>
  <c r="E36" i="1"/>
  <c r="H16" i="1"/>
  <c r="H15" i="1"/>
  <c r="H14" i="1"/>
  <c r="H10" i="1"/>
  <c r="H9" i="1"/>
  <c r="H8" i="1"/>
  <c r="F36" i="1" l="1"/>
  <c r="H3" i="1"/>
  <c r="F2" i="1"/>
  <c r="H6" i="1"/>
  <c r="H36" i="1" l="1"/>
</calcChain>
</file>

<file path=xl/sharedStrings.xml><?xml version="1.0" encoding="utf-8"?>
<sst xmlns="http://schemas.openxmlformats.org/spreadsheetml/2006/main" count="174" uniqueCount="50">
  <si>
    <t>CODIFICACION
PRESUPUESTAL</t>
  </si>
  <si>
    <t>MODIFICACIONES AFORO</t>
  </si>
  <si>
    <t>Aportes</t>
  </si>
  <si>
    <t>Propios</t>
  </si>
  <si>
    <t>Nación</t>
  </si>
  <si>
    <t>Total general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</si>
  <si>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</si>
  <si>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</si>
  <si>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</si>
  <si>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</si>
  <si>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</si>
  <si>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</si>
  <si>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</si>
  <si>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</si>
  <si>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</si>
  <si>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</si>
  <si>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</si>
  <si>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</si>
  <si>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</si>
  <si>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</si>
  <si>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</si>
  <si>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</si>
  <si>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</si>
  <si>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</si>
  <si>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</si>
  <si>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</si>
  <si>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</si>
  <si>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</si>
  <si>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</si>
  <si>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</si>
  <si>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</si>
  <si>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</si>
  <si>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</si>
  <si>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</si>
  <si>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</si>
  <si>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</si>
  <si>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</si>
  <si>
    <t>3-1-01-1-02-6-05-02</t>
  </si>
  <si>
    <t>OTRAS UNIDADES DE GOBIERNO</t>
  </si>
  <si>
    <t>3-1-01-2-13-1-03</t>
  </si>
  <si>
    <t>REINTEGROS GASTOS DE FUNCIONAMIENTO</t>
  </si>
  <si>
    <t>3-1-01-2-13-1-05</t>
  </si>
  <si>
    <t>REINTEGROS GASTOS DE INVERSION</t>
  </si>
  <si>
    <t>3-1-01-2-13-2-02</t>
  </si>
  <si>
    <t>RECUPERACIONES</t>
  </si>
  <si>
    <t>3-1-01-1-02-6-01</t>
  </si>
  <si>
    <t>INDEMNIZACIONES RELACIONADAS CON SEGUROS NO DE VIDA</t>
  </si>
  <si>
    <t>1. Participación Aforo  de Ingresos  Vigente por Tipo de Recurso</t>
  </si>
  <si>
    <t>2. Desagregación Recaudo Recursos  Propios  por Concepto</t>
  </si>
  <si>
    <t>3. Recaudo Recursos Propios Vs Aforo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</si>
</sst>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5" fillId="0" borderId="0" xfId="0" applyFont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/>
    <xf numFmtId="0" fontId="10" fillId="0" borderId="0" xfId="0" applyFont="1"/>
    <xf numFmtId="9" fontId="0" fillId="0" borderId="0" xfId="2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top" wrapText="1" readingOrder="1"/>
    </xf>
    <xf numFmtId="0" fontId="16" fillId="0" borderId="0" xfId="0" applyFont="1"/>
    <xf numFmtId="0" fontId="2" fillId="0" borderId="0" xfId="0" applyFont="1"/>
    <xf numFmtId="165" fontId="5" fillId="0" borderId="0" xfId="0" applyNumberFormat="1" applyFont="1" applyAlignment="1">
      <alignment vertical="center"/>
    </xf>
    <xf numFmtId="164" fontId="5" fillId="4" borderId="1" xfId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top" readingOrder="1"/>
    </xf>
    <xf numFmtId="0" fontId="19" fillId="0" borderId="0" xfId="0" applyFont="1" applyAlignment="1">
      <alignment vertical="center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8" fillId="2" borderId="3" xfId="2" applyFont="1" applyFill="1" applyBorder="1"/>
    <xf numFmtId="2" fontId="0" fillId="4" borderId="1" xfId="0" applyNumberFormat="1" applyFill="1" applyBorder="1" applyAlignment="1">
      <alignment vertical="top" readingOrder="1"/>
    </xf>
    <xf numFmtId="0" fontId="5" fillId="0" borderId="0" xfId="0" applyFont="1" applyAlignment="1">
      <alignment vertical="center" wrapText="1"/>
    </xf>
    <xf numFmtId="0" fontId="5" fillId="6" borderId="0" xfId="0" applyFont="1" applyFill="1" applyAlignment="1">
      <alignment vertical="center"/>
    </xf>
    <xf numFmtId="164" fontId="5" fillId="6" borderId="0" xfId="1" applyFont="1" applyFill="1" applyBorder="1" applyAlignment="1">
      <alignment vertical="center"/>
    </xf>
    <xf numFmtId="165" fontId="5" fillId="6" borderId="0" xfId="0" applyNumberFormat="1" applyFont="1" applyFill="1" applyAlignment="1">
      <alignment vertical="center"/>
    </xf>
    <xf numFmtId="164" fontId="5" fillId="0" borderId="0" xfId="1" applyFont="1" applyAlignment="1">
      <alignment vertical="center"/>
    </xf>
    <xf numFmtId="43" fontId="0" fillId="0" borderId="0" xfId="0" applyNumberFormat="1"/>
    <xf numFmtId="0" fontId="9" fillId="0" borderId="0" xfId="0" applyFont="1"/>
    <xf numFmtId="0" fontId="9" fillId="0" borderId="0" xfId="0" applyFont="1" applyAlignment="1">
      <alignment horizontal="left"/>
    </xf>
    <xf numFmtId="10" fontId="9" fillId="0" borderId="0" xfId="0" applyNumberFormat="1" applyFont="1"/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3">
    <dxf>
      <numFmt numFmtId="164" formatCode="_(* #,##0.00_);_(* \(#,##0.00\);_(* &quot;-&quot;??_);_(@_)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5" formatCode="_-* #,##0.00_-;\-* #,##0.0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SEPTIEMBRE_Ingresos 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Concept'!$B$7:$B$9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Concept'!$C$7:$C$9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SEPTIEMBRE_Ingresos 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Recuado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2852450299399698E-2"/>
              <c:y val="-2.71816890444747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1109413901463811E-4"/>
              <c:y val="1.902718233113151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1.796257088384596E-3"/>
              <c:y val="1.63090134266842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3023976512452282E-3"/>
              <c:y val="4.0772533566710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3.1126804785978613E-2"/>
                  <c:h val="4.0731868047667694E-2"/>
                </c:manualLayout>
              </c15:layout>
            </c:ext>
          </c:extLst>
        </c:dLbl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9.3518907678477202E-4"/>
              <c:y val="-4.9832520912001233E-1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2.635611215631652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4.671491760545335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C2-46B5-931C-85B9BD7174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C2-46B5-931C-85B9BD7174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C2-46B5-931C-85B9BD71747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A36-458F-9CA3-A5BA4A2C8B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A36-458F-9CA3-A5BA4A2C8BF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36-458F-9CA3-A5BA4A2C8BF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36-458F-9CA3-A5BA4A2C8BF9}"/>
              </c:ext>
            </c:extLst>
          </c:dPt>
          <c:dLbls>
            <c:dLbl>
              <c:idx val="0"/>
              <c:layout>
                <c:manualLayout>
                  <c:x val="-1.796257088384596E-3"/>
                  <c:y val="1.6309013426684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2-46B5-931C-85B9BD717475}"/>
                </c:ext>
              </c:extLst>
            </c:dLbl>
            <c:dLbl>
              <c:idx val="1"/>
              <c:layout>
                <c:manualLayout>
                  <c:x val="-3.1109413901463811E-4"/>
                  <c:y val="1.9027182331131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2-46B5-931C-85B9BD717475}"/>
                </c:ext>
              </c:extLst>
            </c:dLbl>
            <c:dLbl>
              <c:idx val="2"/>
              <c:layout>
                <c:manualLayout>
                  <c:x val="-3.2852450299399698E-2"/>
                  <c:y val="-2.7181689044474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2-46B5-931C-85B9BD717475}"/>
                </c:ext>
              </c:extLst>
            </c:dLbl>
            <c:dLbl>
              <c:idx val="8"/>
              <c:layout>
                <c:manualLayout>
                  <c:x val="-4.67149176054533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36-458F-9CA3-A5BA4A2C8BF9}"/>
                </c:ext>
              </c:extLst>
            </c:dLbl>
            <c:dLbl>
              <c:idx val="9"/>
              <c:layout>
                <c:manualLayout>
                  <c:x val="-2.63561121563165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36-458F-9CA3-A5BA4A2C8BF9}"/>
                </c:ext>
              </c:extLst>
            </c:dLbl>
            <c:dLbl>
              <c:idx val="10"/>
              <c:layout>
                <c:manualLayout>
                  <c:x val="-9.3518907678477202E-4"/>
                  <c:y val="-4.983252091200123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36-458F-9CA3-A5BA4A2C8BF9}"/>
                </c:ext>
              </c:extLst>
            </c:dLbl>
            <c:dLbl>
              <c:idx val="11"/>
              <c:layout>
                <c:manualLayout>
                  <c:x val="-3.3023976512452282E-3"/>
                  <c:y val="4.0772533566710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26804785978613E-2"/>
                      <c:h val="4.0731868047667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A36-458F-9CA3-A5BA4A2C8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Propios'!$C$27:$C$39</c:f>
              <c:strCache>
                <c:ptCount val="12"/>
                <c:pt idx="0">
                  <c:v>RECUPERACIONES</c:v>
                </c:pt>
                <c:pt idx="1">
                  <c:v>OTRAS UNIDADES DE GOBIERNO</c:v>
                </c:pt>
                <c:pt idx="2">
                  <c:v>REINTEGROS GASTOS DE INVERSION</c:v>
                </c:pt>
                <c:pt idx="3">
                  <c:v>TASAS Y DERECHOS ADMINISTRATIVOS</c:v>
                </c:pt>
                <c:pt idx="4">
                  <c:v>REINTEGROS GASTOS DE FUNCIONAMIENTO</c:v>
                </c:pt>
                <c:pt idx="5">
                  <c:v>INTERESES SOBRE DEPOSITOS EN INSTITUCIONES FINANCIERAS</c:v>
                </c:pt>
                <c:pt idx="6">
                  <c:v>RENDIMIENTOS RECURSOS ENTREGADOS EN ADMINISTRACION</c:v>
                </c:pt>
                <c:pt idx="7">
                  <c:v>SERVICIOS DE ARRENDAMIENTO SIN OPCION DE COMPRA DE OTROS BIENES</c:v>
                </c:pt>
                <c:pt idx="8">
                  <c:v>INDEMNIZACIONES RELACIONADAS CON SEGUROS NO DE VIDA</c:v>
                </c:pt>
                <c:pt idx="9">
                  <c:v>RENDIMIENTOS RECURSOS ENTREGADOS POR LA ENTIDAD CONCEDENTE EN LOS PATRIMONIOS AUTÓNOMOS</c:v>
                </c:pt>
                <c:pt idx="10">
                  <c:v>SANCIONES CONTRACTUALES</c:v>
                </c:pt>
                <c:pt idx="11">
                  <c:v>TASA POR EL USO DE LA INFRAESTRUCTURA DE TRANSPORTE</c:v>
                </c:pt>
              </c:strCache>
            </c:strRef>
          </c:cat>
          <c:val>
            <c:numRef>
              <c:f>'Recaudo Recursos Propios'!$D$27:$D$39</c:f>
              <c:numCache>
                <c:formatCode>0.00%</c:formatCode>
                <c:ptCount val="12"/>
                <c:pt idx="0">
                  <c:v>-2.4482837264912399E-3</c:v>
                </c:pt>
                <c:pt idx="1">
                  <c:v>-4.2398388819031487E-4</c:v>
                </c:pt>
                <c:pt idx="2">
                  <c:v>-4.2269884725510356E-6</c:v>
                </c:pt>
                <c:pt idx="3">
                  <c:v>0</c:v>
                </c:pt>
                <c:pt idx="4">
                  <c:v>1.7063711127506486E-5</c:v>
                </c:pt>
                <c:pt idx="5">
                  <c:v>1.2454537517185826E-4</c:v>
                </c:pt>
                <c:pt idx="6">
                  <c:v>9.4538538323741259E-4</c:v>
                </c:pt>
                <c:pt idx="7">
                  <c:v>3.9697238951908386E-3</c:v>
                </c:pt>
                <c:pt idx="8">
                  <c:v>1.0914960060996133E-2</c:v>
                </c:pt>
                <c:pt idx="9">
                  <c:v>1.2062087069477125E-2</c:v>
                </c:pt>
                <c:pt idx="10">
                  <c:v>4.0352395813524629E-2</c:v>
                </c:pt>
                <c:pt idx="11">
                  <c:v>0.93449033329442865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SEPTIEMBRE_Ingresos 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137213.52773171003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 Recursos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image" Target="../media/image3.jpeg"/><Relationship Id="rId5" Type="http://schemas.openxmlformats.org/officeDocument/2006/relationships/image" Target="../media/image2.png"/><Relationship Id="rId4" Type="http://schemas.openxmlformats.org/officeDocument/2006/relationships/hyperlink" Target="#'Aforo Vs Recaudo Rec Propio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 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30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septiembre de 2022</a:t>
          </a:r>
        </a:p>
      </xdr:txBody>
    </xdr:sp>
    <xdr:clientData/>
  </xdr:oneCellAnchor>
  <xdr:twoCellAnchor>
    <xdr:from>
      <xdr:col>1</xdr:col>
      <xdr:colOff>9105900</xdr:colOff>
      <xdr:row>7</xdr:row>
      <xdr:rowOff>133350</xdr:rowOff>
    </xdr:from>
    <xdr:to>
      <xdr:col>1</xdr:col>
      <xdr:colOff>9601200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8505825</xdr:colOff>
      <xdr:row>8</xdr:row>
      <xdr:rowOff>390525</xdr:rowOff>
    </xdr:from>
    <xdr:to>
      <xdr:col>1</xdr:col>
      <xdr:colOff>9001125</xdr:colOff>
      <xdr:row>10</xdr:row>
      <xdr:rowOff>133350</xdr:rowOff>
    </xdr:to>
    <xdr:pic>
      <xdr:nvPicPr>
        <xdr:cNvPr id="8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19145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5419725</xdr:colOff>
      <xdr:row>9</xdr:row>
      <xdr:rowOff>409575</xdr:rowOff>
    </xdr:from>
    <xdr:to>
      <xdr:col>1</xdr:col>
      <xdr:colOff>5915025</xdr:colOff>
      <xdr:row>11</xdr:row>
      <xdr:rowOff>152400</xdr:rowOff>
    </xdr:to>
    <xdr:pic>
      <xdr:nvPicPr>
        <xdr:cNvPr id="9" name="Imagen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39077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0</xdr:row>
      <xdr:rowOff>85725</xdr:rowOff>
    </xdr:from>
    <xdr:to>
      <xdr:col>1</xdr:col>
      <xdr:colOff>713331</xdr:colOff>
      <xdr:row>4</xdr:row>
      <xdr:rowOff>115725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B4BBD0-3478-41C5-BF94-248648EF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5725"/>
          <a:ext cx="2351631" cy="792000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14</xdr:row>
      <xdr:rowOff>19050</xdr:rowOff>
    </xdr:from>
    <xdr:to>
      <xdr:col>1</xdr:col>
      <xdr:colOff>6139544</xdr:colOff>
      <xdr:row>18</xdr:row>
      <xdr:rowOff>64906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91096AD-2DE6-44CA-B634-E41CBB03F3F7}"/>
            </a:ext>
          </a:extLst>
        </xdr:cNvPr>
        <xdr:cNvGrpSpPr/>
      </xdr:nvGrpSpPr>
      <xdr:grpSpPr>
        <a:xfrm>
          <a:off x="609600" y="4286250"/>
          <a:ext cx="7606394" cy="807856"/>
          <a:chOff x="789214" y="8490858"/>
          <a:chExt cx="10296092" cy="1093606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4C304884-9AC5-CC12-426A-DB356474D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9214" y="8490858"/>
            <a:ext cx="6632812" cy="1080000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942ED0ED-F019-EFF1-ED34-2F875EAA02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78537" y="8504464"/>
            <a:ext cx="3206769" cy="1080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10</xdr:row>
      <xdr:rowOff>38100</xdr:rowOff>
    </xdr:from>
    <xdr:to>
      <xdr:col>6</xdr:col>
      <xdr:colOff>571499</xdr:colOff>
      <xdr:row>31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septiembre de  2022</a:t>
          </a:r>
        </a:p>
      </xdr:txBody>
    </xdr:sp>
    <xdr:clientData/>
  </xdr:oneCellAnchor>
  <xdr:twoCellAnchor>
    <xdr:from>
      <xdr:col>2</xdr:col>
      <xdr:colOff>1724025</xdr:colOff>
      <xdr:row>7</xdr:row>
      <xdr:rowOff>171450</xdr:rowOff>
    </xdr:from>
    <xdr:to>
      <xdr:col>5</xdr:col>
      <xdr:colOff>678572</xdr:colOff>
      <xdr:row>9</xdr:row>
      <xdr:rowOff>66669</xdr:rowOff>
    </xdr:to>
    <xdr:sp macro="" textlink="">
      <xdr:nvSpPr>
        <xdr:cNvPr id="5" name="CuadroTexto 1">
          <a:extLst>
            <a:ext uri="{FF2B5EF4-FFF2-40B4-BE49-F238E27FC236}">
              <a16:creationId xmlns:a16="http://schemas.microsoft.com/office/drawing/2014/main" id="{0CC73FA3-D5A8-0E89-9935-D431F0B27145}"/>
            </a:ext>
          </a:extLst>
        </xdr:cNvPr>
        <xdr:cNvSpPr txBox="1"/>
      </xdr:nvSpPr>
      <xdr:spPr>
        <a:xfrm>
          <a:off x="3486150" y="1314450"/>
          <a:ext cx="2364497" cy="2762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CO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0</xdr:rowOff>
    </xdr:from>
    <xdr:to>
      <xdr:col>2</xdr:col>
      <xdr:colOff>1341981</xdr:colOff>
      <xdr:row>4</xdr:row>
      <xdr:rowOff>30000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3C88F47-4496-46C0-AD75-5BD540F45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1790700</xdr:colOff>
      <xdr:row>0</xdr:row>
      <xdr:rowOff>0</xdr:rowOff>
    </xdr:from>
    <xdr:to>
      <xdr:col>6</xdr:col>
      <xdr:colOff>2654356</xdr:colOff>
      <xdr:row>4</xdr:row>
      <xdr:rowOff>160858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8DAC4C-DFF9-4FDD-9F4F-87D5D35A2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0"/>
          <a:ext cx="863656" cy="9228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286041</xdr:colOff>
      <xdr:row>22</xdr:row>
      <xdr:rowOff>150394</xdr:rowOff>
    </xdr:from>
    <xdr:to>
      <xdr:col>6</xdr:col>
      <xdr:colOff>1002632</xdr:colOff>
      <xdr:row>47</xdr:row>
      <xdr:rowOff>60157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2519555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04355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Corporativa</a:t>
          </a:r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septiembre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>
    <xdr:from>
      <xdr:col>4</xdr:col>
      <xdr:colOff>170448</xdr:colOff>
      <xdr:row>21</xdr:row>
      <xdr:rowOff>80211</xdr:rowOff>
    </xdr:from>
    <xdr:to>
      <xdr:col>5</xdr:col>
      <xdr:colOff>1608095</xdr:colOff>
      <xdr:row>21</xdr:row>
      <xdr:rowOff>181066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913395" y="4080711"/>
          <a:ext cx="3091989" cy="10085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  <xdr:twoCellAnchor editAs="oneCell">
    <xdr:from>
      <xdr:col>1</xdr:col>
      <xdr:colOff>711868</xdr:colOff>
      <xdr:row>0</xdr:row>
      <xdr:rowOff>0</xdr:rowOff>
    </xdr:from>
    <xdr:to>
      <xdr:col>2</xdr:col>
      <xdr:colOff>2301499</xdr:colOff>
      <xdr:row>4</xdr:row>
      <xdr:rowOff>30000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C32193-61E1-4B4F-B219-2F05B515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868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1353553</xdr:colOff>
      <xdr:row>0</xdr:row>
      <xdr:rowOff>0</xdr:rowOff>
    </xdr:from>
    <xdr:to>
      <xdr:col>6</xdr:col>
      <xdr:colOff>572893</xdr:colOff>
      <xdr:row>4</xdr:row>
      <xdr:rowOff>160858</xdr:rowOff>
    </xdr:to>
    <xdr:pic>
      <xdr:nvPicPr>
        <xdr:cNvPr id="3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6BEC43-9741-4A41-8C56-3121C92F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0842" y="0"/>
          <a:ext cx="863656" cy="922858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714375</xdr:colOff>
      <xdr:row>35</xdr:row>
      <xdr:rowOff>57150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septiembre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0</xdr:col>
      <xdr:colOff>390525</xdr:colOff>
      <xdr:row>0</xdr:row>
      <xdr:rowOff>0</xdr:rowOff>
    </xdr:from>
    <xdr:to>
      <xdr:col>2</xdr:col>
      <xdr:colOff>722856</xdr:colOff>
      <xdr:row>4</xdr:row>
      <xdr:rowOff>30000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6E4950-2D62-4BB6-B903-CE53A2EE1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7</xdr:col>
      <xdr:colOff>695325</xdr:colOff>
      <xdr:row>0</xdr:row>
      <xdr:rowOff>161925</xdr:rowOff>
    </xdr:from>
    <xdr:to>
      <xdr:col>9</xdr:col>
      <xdr:colOff>34981</xdr:colOff>
      <xdr:row>5</xdr:row>
      <xdr:rowOff>132283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37D5F9-DC13-404A-BC78-EB4539A70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61925"/>
          <a:ext cx="863656" cy="922858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74%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859.618775694442" createdVersion="6" refreshedVersion="8" minRefreshableVersion="3" recordCount="15" xr:uid="{00000000-000A-0000-FFFF-FFFF10000000}">
  <cacheSource type="worksheet">
    <worksheetSource ref="A1:G16" sheet="SEPTIEMBRE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tring="0" containsBlank="1" containsNumber="1" minValue="0" maxValue="4418946.1436999999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4418946.1436999999"/>
    </cacheField>
    <cacheField name="_x000a_RECAUDO EN EFECTIVO _x000a_" numFmtId="0">
      <sharedItems containsSemiMixedTypes="0" containsString="0" containsNumber="1" minValue="-335.93764700000003" maxValue="792516.30397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859.618776041665" createdVersion="7" refreshedVersion="8" minRefreshableVersion="3" recordCount="12" xr:uid="{EFA47B41-EC20-47EC-8100-A03536C02492}">
  <cacheSource type="worksheet">
    <worksheetSource ref="A1:C13" sheet="Recuado"/>
  </cacheSource>
  <cacheFields count="3">
    <cacheField name="CONCEPTO INGRESO" numFmtId="0">
      <sharedItems count="18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PEAJES" u="1"/>
        <s v="REINTEGROS INCAPACIDADES" u="1"/>
        <s v="DEUDA" u="1"/>
        <s v="INVERSIÓN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 u="1"/>
      </sharedItems>
    </cacheField>
    <cacheField name="_x000a_RECAUDO EN EFECTIVO _x000a_" numFmtId="0">
      <sharedItems containsSemiMixedTypes="0" containsString="0" containsNumber="1" minValue="-335.93764700000003" maxValue="128224.715262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859.61877627315" createdVersion="8" refreshedVersion="8" minRefreshableVersion="3" recordCount="15" xr:uid="{A80E9BAD-6953-430B-91A6-C2BC0FACAF9D}">
  <cacheSource type="worksheet">
    <worksheetSource ref="A1:C16" sheet="Recuado"/>
  </cacheSource>
  <cacheFields count="3">
    <cacheField name="CONCEPTO INGRESO" numFmtId="0">
      <sharedItems count="15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0">
      <sharedItems containsSemiMixedTypes="0" containsString="0" containsNumber="1" minValue="-335.93764700000003" maxValue="697064.471821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859.618776504627" createdVersion="8" refreshedVersion="8" minRefreshableVersion="3" recordCount="12" xr:uid="{FA2F93A9-C184-4772-A083-D96FE2FDD0CE}">
  <cacheSource type="worksheet">
    <worksheetSource ref="B1:H13" sheet="SEPTIEMBRE"/>
  </cacheSource>
  <cacheFields count="7">
    <cacheField name="CONCEPTO INGRESO" numFmtId="0">
      <sharedItems count="12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tring="0" containsBlank="1" containsNumber="1" minValue="0" maxValue="184570.82431200001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184570.82431200001"/>
    </cacheField>
    <cacheField name="_x000a_RECAUDO EN EFECTIVO _x000a_" numFmtId="0">
      <sharedItems containsSemiMixedTypes="0" containsString="0" containsNumber="1" minValue="-335.93764700000003" maxValue="128224.71526251"/>
    </cacheField>
    <cacheField name="_x000a_SALDO DE AFORO POR RECAUDAR_x000a_" numFmtId="164">
      <sharedItems containsSemiMixedTypes="0" containsString="0" containsNumber="1" minValue="-5536894582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128224.71526251"/>
  </r>
  <r>
    <s v="3-1-01-1-02-3-01-04"/>
    <s v="SANCIONES CONTRACTUALES"/>
    <x v="0"/>
    <n v="0"/>
    <n v="0"/>
    <n v="0"/>
    <n v="5536.8945819999999"/>
  </r>
  <r>
    <s v="3-1-01-1-02-6-01"/>
    <s v="INDEMNIZACIONES RELACIONADAS CON SEGUROS NO DE VIDA"/>
    <x v="0"/>
    <n v="0"/>
    <n v="0"/>
    <n v="0"/>
    <n v="1497.68017502"/>
  </r>
  <r>
    <s v="3-1-01-1-02-5-02-07-3-2"/>
    <s v="SERVICIOS DE ARRENDAMIENTO SIN OPCION DE COMPRA DE OTROS BIENES"/>
    <x v="0"/>
    <n v="0"/>
    <n v="0"/>
    <n v="0"/>
    <n v="544.69981977999998"/>
  </r>
  <r>
    <s v="3-1-01-1-02-6-05-02"/>
    <s v="OTRAS UNIDADES DE GOBIERNO"/>
    <x v="0"/>
    <n v="0"/>
    <n v="0"/>
    <n v="0"/>
    <n v="-58.176324999999999"/>
  </r>
  <r>
    <s v="3-1-01-2-05-1-02-01"/>
    <s v="INTERESES SOBRE DEPOSITOS EN INSTITUCIONES FINANCIERAS"/>
    <x v="0"/>
    <n v="0"/>
    <n v="0"/>
    <n v="0"/>
    <n v="17.08931029"/>
  </r>
  <r>
    <s v="3-1-01-2-05-1-02-04"/>
    <s v="RENDIMIENTOS RECURSOS ENTREGADOS EN ADMINISTRACION"/>
    <x v="0"/>
    <n v="0"/>
    <n v="0"/>
    <n v="0"/>
    <n v="129.7196635"/>
  </r>
  <r>
    <s v="3-1-01-2-05-3-05"/>
    <s v="RENDIMIENTOS RECURSOS ENTREGADOS POR LA ENTIDAD CONCEDENTE EN LOS PATRIMONIOS AUTÓNOMOS"/>
    <x v="0"/>
    <n v="0"/>
    <n v="0"/>
    <n v="0"/>
    <n v="1655.0815186100001"/>
  </r>
  <r>
    <s v="3-1-01-2-13-1-03"/>
    <s v="REINTEGROS GASTOS DE FUNCIONAMIENTO"/>
    <x v="0"/>
    <n v="0"/>
    <n v="0"/>
    <n v="0"/>
    <n v="2.3413719999999998"/>
  </r>
  <r>
    <s v="3-1-01-2-13-1-05"/>
    <s v="REINTEGROS GASTOS DE INVERSION"/>
    <x v="0"/>
    <m/>
    <m/>
    <m/>
    <n v="-0.57999999999999996"/>
  </r>
  <r>
    <s v="3-1-01-2-13-2-02"/>
    <s v="RECUPERACIONES"/>
    <x v="0"/>
    <m/>
    <m/>
    <m/>
    <n v="-335.93764700000003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792516.30397999997"/>
  </r>
  <r>
    <n v="43"/>
    <s v="INVERSIÓN"/>
    <x v="1"/>
    <n v="4418946.1436999999"/>
    <n v="0"/>
    <n v="4418946.1436999999"/>
    <n v="344832.0558072498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0"/>
  </r>
  <r>
    <x v="1"/>
    <x v="0"/>
    <n v="128224.71526251"/>
  </r>
  <r>
    <x v="2"/>
    <x v="0"/>
    <n v="5536.8945819999999"/>
  </r>
  <r>
    <x v="3"/>
    <x v="0"/>
    <n v="1497.68017502"/>
  </r>
  <r>
    <x v="4"/>
    <x v="0"/>
    <n v="544.69981977999998"/>
  </r>
  <r>
    <x v="5"/>
    <x v="0"/>
    <n v="-58.176324999999999"/>
  </r>
  <r>
    <x v="6"/>
    <x v="0"/>
    <n v="17.08931029"/>
  </r>
  <r>
    <x v="7"/>
    <x v="0"/>
    <n v="129.7196635"/>
  </r>
  <r>
    <x v="8"/>
    <x v="0"/>
    <n v="1655.0815186100001"/>
  </r>
  <r>
    <x v="9"/>
    <x v="0"/>
    <n v="2.3413719999999998"/>
  </r>
  <r>
    <x v="10"/>
    <x v="0"/>
    <n v="-0.57999999999999996"/>
  </r>
  <r>
    <x v="11"/>
    <x v="0"/>
    <n v="-335.9376470000000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0"/>
  </r>
  <r>
    <x v="1"/>
    <x v="0"/>
    <n v="128224.71526251"/>
  </r>
  <r>
    <x v="2"/>
    <x v="0"/>
    <n v="5536.8945819999999"/>
  </r>
  <r>
    <x v="3"/>
    <x v="0"/>
    <n v="1497.68017502"/>
  </r>
  <r>
    <x v="4"/>
    <x v="0"/>
    <n v="544.69981977999998"/>
  </r>
  <r>
    <x v="5"/>
    <x v="0"/>
    <n v="-58.176324999999999"/>
  </r>
  <r>
    <x v="6"/>
    <x v="0"/>
    <n v="17.08931029"/>
  </r>
  <r>
    <x v="7"/>
    <x v="0"/>
    <n v="129.7196635"/>
  </r>
  <r>
    <x v="8"/>
    <x v="0"/>
    <n v="1655.0815186100001"/>
  </r>
  <r>
    <x v="9"/>
    <x v="0"/>
    <n v="2.3413719999999998"/>
  </r>
  <r>
    <x v="10"/>
    <x v="0"/>
    <n v="-0.57999999999999996"/>
  </r>
  <r>
    <x v="11"/>
    <x v="0"/>
    <n v="-335.93764700000003"/>
  </r>
  <r>
    <x v="12"/>
    <x v="1"/>
    <n v="0"/>
  </r>
  <r>
    <x v="13"/>
    <x v="1"/>
    <n v="697064.47182199999"/>
  </r>
  <r>
    <x v="14"/>
    <x v="1"/>
    <n v="341337.3822482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84570.82431200001"/>
    <n v="0"/>
    <n v="184570.82431200001"/>
    <n v="0"/>
    <n v="184570.82431200001"/>
  </r>
  <r>
    <x v="1"/>
    <x v="0"/>
    <n v="0"/>
    <n v="0"/>
    <n v="0"/>
    <n v="128224.71526251"/>
    <n v="56346.109049490005"/>
  </r>
  <r>
    <x v="2"/>
    <x v="0"/>
    <n v="0"/>
    <n v="0"/>
    <n v="0"/>
    <n v="5536.8945819999999"/>
    <n v="-5536894582"/>
  </r>
  <r>
    <x v="3"/>
    <x v="0"/>
    <n v="0"/>
    <n v="0"/>
    <n v="0"/>
    <n v="1497.68017502"/>
    <n v="-1497.68017502"/>
  </r>
  <r>
    <x v="4"/>
    <x v="0"/>
    <n v="0"/>
    <n v="0"/>
    <n v="0"/>
    <n v="544.69981977999998"/>
    <n v="-544.69981977999998"/>
  </r>
  <r>
    <x v="5"/>
    <x v="0"/>
    <n v="0"/>
    <n v="0"/>
    <n v="0"/>
    <n v="-58.176324999999999"/>
    <n v="58.176324999999999"/>
  </r>
  <r>
    <x v="6"/>
    <x v="0"/>
    <n v="0"/>
    <n v="0"/>
    <n v="0"/>
    <n v="17.08931029"/>
    <n v="-17.08931029"/>
  </r>
  <r>
    <x v="7"/>
    <x v="0"/>
    <n v="0"/>
    <n v="0"/>
    <n v="0"/>
    <n v="129.7196635"/>
    <n v="-129.7196635"/>
  </r>
  <r>
    <x v="8"/>
    <x v="0"/>
    <n v="0"/>
    <n v="0"/>
    <n v="0"/>
    <n v="1655.0815186100001"/>
    <n v="-1655.0815186100001"/>
  </r>
  <r>
    <x v="9"/>
    <x v="0"/>
    <n v="0"/>
    <n v="0"/>
    <n v="0"/>
    <n v="2.3413719999999998"/>
    <n v="-2.3413719999999998"/>
  </r>
  <r>
    <x v="10"/>
    <x v="0"/>
    <m/>
    <m/>
    <m/>
    <n v="-0.57999999999999996"/>
    <n v="-2.3413719999999998"/>
  </r>
  <r>
    <x v="11"/>
    <x v="0"/>
    <m/>
    <m/>
    <m/>
    <n v="-335.93764700000003"/>
    <n v="-2.3413719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6:C9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2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6B8189-E84B-4610-97B2-5631CD786D53}" name="TablaDinámica4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9" firstHeaderRow="1" firstDataRow="1" firstDataCol="1" rowPageCount="1" colPageCount="1"/>
  <pivotFields count="3">
    <pivotField axis="axisRow" showAll="0" sortType="ascending">
      <items count="16">
        <item x="7"/>
        <item x="6"/>
        <item x="11"/>
        <item x="1"/>
        <item x="4"/>
        <item x="8"/>
        <item x="12"/>
        <item x="13"/>
        <item x="14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13">
    <i>
      <x v="2"/>
    </i>
    <i>
      <x v="11"/>
    </i>
    <i>
      <x v="14"/>
    </i>
    <i>
      <x v="12"/>
    </i>
    <i>
      <x v="10"/>
    </i>
    <i>
      <x v="1"/>
    </i>
    <i>
      <x/>
    </i>
    <i>
      <x v="4"/>
    </i>
    <i>
      <x v="13"/>
    </i>
    <i>
      <x v="5"/>
    </i>
    <i>
      <x v="9"/>
    </i>
    <i>
      <x v="3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09">
    <format dxfId="110">
      <pivotArea outline="0" collapsedLevelsAreSubtotals="1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1">
            <x v="0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1">
            <x v="0"/>
          </reference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1">
            <x v="0"/>
          </reference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fieldPosition="0">
        <references count="1">
          <reference field="0" count="1">
            <x v="0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1">
            <x v="0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1">
            <x v="0"/>
          </reference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1">
            <x v="0"/>
          </reference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fieldPosition="0">
        <references count="1">
          <reference field="0" count="1">
            <x v="0"/>
          </reference>
        </references>
      </pivotArea>
    </format>
    <format dxfId="63">
      <pivotArea dataOnly="0" labelOnly="1" grandRow="1" outline="0" fieldPosition="0"/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grandRow="1" outline="0" fieldPosition="0"/>
    </format>
    <format dxfId="57">
      <pivotArea dataOnly="0" labelOnly="1" outline="0" axis="axisValues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collapsedLevelsAreSubtotals="1" fieldPosition="0">
        <references count="1">
          <reference field="0" count="0"/>
        </references>
      </pivotArea>
    </format>
    <format dxfId="6">
      <pivotArea dataOnly="0" labelOnly="1" fieldPosition="0">
        <references count="1">
          <reference field="0" count="0"/>
        </references>
      </pivotArea>
    </format>
    <format dxfId="5">
      <pivotArea collapsedLevelsAreSubtotals="1" fieldPosition="0">
        <references count="1">
          <reference field="0" count="0"/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collapsedLevelsAreSubtotals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  <format dxfId="2">
      <pivotArea dataOnly="0" labelOnly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</formats>
  <chartFormats count="8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1" colPageCount="1"/>
  <pivotFields count="3">
    <pivotField axis="axisRow" showAll="0" sortType="descending">
      <items count="19">
        <item m="1" x="14"/>
        <item m="1" x="17"/>
        <item x="6"/>
        <item m="1" x="15"/>
        <item m="1" x="12"/>
        <item x="11"/>
        <item m="1" x="13"/>
        <item x="7"/>
        <item x="8"/>
        <item x="4"/>
        <item x="1"/>
        <item m="1" x="16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m="1" x="1"/>
        <item sd="0" x="0"/>
        <item t="default"/>
      </items>
    </pivotField>
    <pivotField dataField="1" numFmtId="164" showAll="0"/>
  </pivotFields>
  <rowFields count="1">
    <field x="0"/>
  </rowFields>
  <rowItems count="13">
    <i>
      <x v="10"/>
    </i>
    <i>
      <x v="12"/>
    </i>
    <i>
      <x v="8"/>
    </i>
    <i>
      <x v="16"/>
    </i>
    <i>
      <x v="9"/>
    </i>
    <i>
      <x v="7"/>
    </i>
    <i>
      <x v="2"/>
    </i>
    <i>
      <x v="13"/>
    </i>
    <i>
      <x v="15"/>
    </i>
    <i>
      <x v="17"/>
    </i>
    <i>
      <x v="1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%_x000a_ RECAUDO EN EFECTIVO _x000a_2" fld="2" showDataAs="percentOfTotal" baseField="0" baseItem="0" numFmtId="10"/>
    <dataField name=" _x000a_RECAUDO EN EFECTIVO _x000a_" fld="2" baseField="0" baseItem="0"/>
  </dataFields>
  <formats count="11">
    <format dxfId="121">
      <pivotArea outline="0" collapsedLevelsAreSubtotals="1" fieldPosition="0"/>
    </format>
    <format dxfId="120">
      <pivotArea collapsedLevelsAreSubtotals="1" fieldPosition="0">
        <references count="1">
          <reference field="0" count="1">
            <x v="6"/>
          </reference>
        </references>
      </pivotArea>
    </format>
    <format dxfId="119">
      <pivotArea outline="0" fieldPosition="0">
        <references count="1">
          <reference field="4294967294" count="1">
            <x v="0"/>
          </reference>
        </references>
      </pivotArea>
    </format>
    <format dxfId="118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17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16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115">
      <pivotArea collapsedLevelsAreSubtotals="1" fieldPosition="0">
        <references count="2">
          <reference field="4294967294" count="1" selected="0">
            <x v="0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114">
      <pivotArea collapsedLevelsAreSubtotals="1" fieldPosition="0">
        <references count="2">
          <reference field="4294967294" count="1" selected="0">
            <x v="1"/>
          </reference>
          <reference field="0" count="1">
            <x v="10"/>
          </reference>
        </references>
      </pivotArea>
    </format>
    <format dxfId="113">
      <pivotArea collapsedLevelsAreSubtotals="1" fieldPosition="0">
        <references count="2">
          <reference field="4294967294" count="1" selected="0">
            <x v="1"/>
          </reference>
          <reference field="0" count="2">
            <x v="8"/>
            <x v="9"/>
          </reference>
        </references>
      </pivotArea>
    </format>
    <format dxfId="112">
      <pivotArea collapsedLevelsAreSubtotals="1" fieldPosition="0">
        <references count="2">
          <reference field="4294967294" count="1" selected="0">
            <x v="1"/>
          </reference>
          <reference field="0" count="1">
            <x v="12"/>
          </reference>
        </references>
      </pivotArea>
    </format>
    <format dxfId="111">
      <pivotArea collapsedLevelsAreSubtotals="1" fieldPosition="0">
        <references count="2">
          <reference field="4294967294" count="1" selected="0">
            <x v="1"/>
          </reference>
          <reference field="0" count="2"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427EA4-5E32-4624-8FF8-A85B1763AD56}" name="TablaDinámica1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7"/>
        <item x="0"/>
        <item x="6"/>
        <item x="1"/>
        <item x="4"/>
        <item x="8"/>
        <item x="2"/>
        <item x="5"/>
        <item x="9"/>
        <item x="3"/>
        <item x="10"/>
        <item x="11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4" bestFit="1" customWidth="1"/>
    <col min="2" max="2" width="165.5703125" style="14" bestFit="1" customWidth="1"/>
    <col min="3" max="16384" width="11.42578125" style="14"/>
  </cols>
  <sheetData>
    <row r="9" spans="1:2" ht="36" x14ac:dyDescent="0.55000000000000004">
      <c r="A9" s="17"/>
      <c r="B9" s="18" t="s">
        <v>47</v>
      </c>
    </row>
    <row r="10" spans="1:2" ht="36" x14ac:dyDescent="0.55000000000000004">
      <c r="A10" s="17"/>
      <c r="B10" s="18" t="s">
        <v>48</v>
      </c>
    </row>
    <row r="11" spans="1:2" ht="36" x14ac:dyDescent="0.55000000000000004">
      <c r="A11" s="17"/>
      <c r="B11" s="18" t="s">
        <v>49</v>
      </c>
    </row>
    <row r="12" spans="1:2" ht="36" x14ac:dyDescent="0.55000000000000004">
      <c r="B12" s="16"/>
    </row>
    <row r="13" spans="1:2" ht="36" x14ac:dyDescent="0.55000000000000004">
      <c r="B13" s="16"/>
    </row>
    <row r="14" spans="1:2" ht="36" x14ac:dyDescent="0.55000000000000004">
      <c r="B14" s="15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K31"/>
  <sheetViews>
    <sheetView showGridLines="0" showRowColHeaders="0" workbookViewId="0"/>
  </sheetViews>
  <sheetFormatPr baseColWidth="10" defaultColWidth="0" defaultRowHeight="15" zeroHeight="1" x14ac:dyDescent="0.25"/>
  <cols>
    <col min="1" max="1" width="11.42578125" customWidth="1"/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6.7109375" customWidth="1"/>
    <col min="9" max="9" width="43" hidden="1" customWidth="1"/>
    <col min="10" max="10" width="51.42578125" hidden="1" customWidth="1"/>
    <col min="11" max="11" width="12.5703125" hidden="1" customWidth="1"/>
    <col min="12" max="16384" width="11.42578125" hidden="1"/>
  </cols>
  <sheetData>
    <row r="1" spans="2:6" x14ac:dyDescent="0.25"/>
    <row r="2" spans="2:6" x14ac:dyDescent="0.25"/>
    <row r="3" spans="2:6" x14ac:dyDescent="0.25"/>
    <row r="4" spans="2:6" x14ac:dyDescent="0.25"/>
    <row r="5" spans="2:6" x14ac:dyDescent="0.25"/>
    <row r="6" spans="2:6" x14ac:dyDescent="0.25">
      <c r="B6" s="5" t="s">
        <v>13</v>
      </c>
      <c r="C6" t="s">
        <v>28</v>
      </c>
    </row>
    <row r="7" spans="2:6" x14ac:dyDescent="0.25">
      <c r="B7" s="6" t="s">
        <v>4</v>
      </c>
      <c r="C7" s="9">
        <v>5588001.5211169999</v>
      </c>
    </row>
    <row r="8" spans="2:6" x14ac:dyDescent="0.25">
      <c r="B8" s="6" t="s">
        <v>3</v>
      </c>
      <c r="C8" s="9">
        <v>184570.82431200001</v>
      </c>
    </row>
    <row r="9" spans="2:6" x14ac:dyDescent="0.25">
      <c r="B9" s="6" t="s">
        <v>5</v>
      </c>
      <c r="C9" s="9">
        <v>5772572.3454289995</v>
      </c>
      <c r="F9" s="12"/>
    </row>
    <row r="10" spans="2:6" x14ac:dyDescent="0.25"/>
    <row r="11" spans="2:6" x14ac:dyDescent="0.25"/>
    <row r="12" spans="2:6" x14ac:dyDescent="0.25"/>
    <row r="13" spans="2:6" x14ac:dyDescent="0.25"/>
    <row r="14" spans="2:6" x14ac:dyDescent="0.25"/>
    <row r="15" spans="2:6" x14ac:dyDescent="0.25"/>
    <row r="16" spans="2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J60"/>
  <sheetViews>
    <sheetView showGridLines="0" showRowColHeaders="0" zoomScale="95" zoomScaleNormal="95" workbookViewId="0"/>
  </sheetViews>
  <sheetFormatPr baseColWidth="10" defaultColWidth="0" defaultRowHeight="15" zeroHeight="1" x14ac:dyDescent="0.25"/>
  <cols>
    <col min="1" max="2" width="11.42578125" customWidth="1"/>
    <col min="3" max="3" width="98.140625" bestFit="1" customWidth="1"/>
    <col min="4" max="4" width="10" bestFit="1" customWidth="1"/>
    <col min="5" max="5" width="24.85546875" bestFit="1" customWidth="1"/>
    <col min="6" max="6" width="24.7109375" bestFit="1" customWidth="1"/>
    <col min="7" max="7" width="25.7109375" customWidth="1"/>
    <col min="8" max="8" width="43" hidden="1" customWidth="1"/>
    <col min="9" max="9" width="51.42578125" hidden="1" customWidth="1"/>
    <col min="10" max="10" width="12.5703125" hidden="1" customWidth="1"/>
    <col min="11" max="16384" width="11.42578125" hidden="1"/>
  </cols>
  <sheetData>
    <row r="1" spans="3:5" x14ac:dyDescent="0.25"/>
    <row r="2" spans="3:5" x14ac:dyDescent="0.25"/>
    <row r="3" spans="3:5" x14ac:dyDescent="0.25"/>
    <row r="4" spans="3:5" x14ac:dyDescent="0.25"/>
    <row r="5" spans="3:5" x14ac:dyDescent="0.25"/>
    <row r="6" spans="3:5" x14ac:dyDescent="0.25">
      <c r="C6" s="5" t="s">
        <v>2</v>
      </c>
      <c r="D6" t="s">
        <v>3</v>
      </c>
    </row>
    <row r="7" spans="3:5" x14ac:dyDescent="0.25"/>
    <row r="8" spans="3:5" x14ac:dyDescent="0.25">
      <c r="C8" s="5" t="s">
        <v>11</v>
      </c>
      <c r="D8" t="s">
        <v>32</v>
      </c>
      <c r="E8" t="s">
        <v>31</v>
      </c>
    </row>
    <row r="9" spans="3:5" x14ac:dyDescent="0.25">
      <c r="C9" s="6" t="s">
        <v>20</v>
      </c>
      <c r="D9" s="10">
        <v>0.93449033329442865</v>
      </c>
      <c r="E9" s="9">
        <v>128224.71526251</v>
      </c>
    </row>
    <row r="10" spans="3:5" x14ac:dyDescent="0.25">
      <c r="C10" s="6" t="s">
        <v>36</v>
      </c>
      <c r="D10" s="10">
        <v>4.0352395813524629E-2</v>
      </c>
      <c r="E10" s="9">
        <v>5536.8945819999999</v>
      </c>
    </row>
    <row r="11" spans="3:5" x14ac:dyDescent="0.25">
      <c r="C11" s="6" t="s">
        <v>22</v>
      </c>
      <c r="D11" s="10">
        <v>1.2062087069477125E-2</v>
      </c>
      <c r="E11" s="9">
        <v>1655.0815186100001</v>
      </c>
    </row>
    <row r="12" spans="3:5" x14ac:dyDescent="0.25">
      <c r="C12" s="6" t="s">
        <v>46</v>
      </c>
      <c r="D12" s="10">
        <v>1.0914960060996133E-2</v>
      </c>
      <c r="E12" s="32">
        <v>1497.68017502</v>
      </c>
    </row>
    <row r="13" spans="3:5" x14ac:dyDescent="0.25">
      <c r="C13" s="6" t="s">
        <v>34</v>
      </c>
      <c r="D13" s="10">
        <v>3.9697238951908386E-3</v>
      </c>
      <c r="E13" s="9">
        <v>544.69981977999998</v>
      </c>
    </row>
    <row r="14" spans="3:5" x14ac:dyDescent="0.25">
      <c r="C14" s="6" t="s">
        <v>10</v>
      </c>
      <c r="D14" s="10">
        <v>9.4538538323741259E-4</v>
      </c>
      <c r="E14" s="9">
        <v>129.7196635</v>
      </c>
    </row>
    <row r="15" spans="3:5" x14ac:dyDescent="0.25">
      <c r="C15" s="6" t="s">
        <v>17</v>
      </c>
      <c r="D15" s="10">
        <v>1.2454537517185826E-4</v>
      </c>
      <c r="E15" s="9">
        <v>17.08931029</v>
      </c>
    </row>
    <row r="16" spans="3:5" x14ac:dyDescent="0.25">
      <c r="C16" s="6" t="s">
        <v>40</v>
      </c>
      <c r="D16" s="10">
        <v>1.7063711127506486E-5</v>
      </c>
      <c r="E16" s="9">
        <v>2.3413719999999998</v>
      </c>
    </row>
    <row r="17" spans="1:6" x14ac:dyDescent="0.25">
      <c r="C17" s="6" t="s">
        <v>15</v>
      </c>
      <c r="D17" s="10">
        <v>0</v>
      </c>
      <c r="E17" s="32">
        <v>0</v>
      </c>
    </row>
    <row r="18" spans="1:6" x14ac:dyDescent="0.25">
      <c r="C18" s="6" t="s">
        <v>42</v>
      </c>
      <c r="D18" s="10">
        <v>-4.2269884725510356E-6</v>
      </c>
      <c r="E18" s="32">
        <v>-0.57999999999999996</v>
      </c>
    </row>
    <row r="19" spans="1:6" x14ac:dyDescent="0.25">
      <c r="C19" s="6" t="s">
        <v>38</v>
      </c>
      <c r="D19" s="10">
        <v>-4.2398388819031487E-4</v>
      </c>
      <c r="E19" s="9">
        <v>-58.176324999999999</v>
      </c>
    </row>
    <row r="20" spans="1:6" x14ac:dyDescent="0.25">
      <c r="A20" s="21"/>
      <c r="B20" s="27"/>
      <c r="C20" s="6" t="s">
        <v>44</v>
      </c>
      <c r="D20" s="10">
        <v>-2.4482837264912399E-3</v>
      </c>
      <c r="E20" s="32">
        <v>-335.93764700000003</v>
      </c>
      <c r="F20" s="21"/>
    </row>
    <row r="21" spans="1:6" x14ac:dyDescent="0.25">
      <c r="A21" s="22"/>
      <c r="B21" s="26"/>
      <c r="C21" s="6" t="s">
        <v>5</v>
      </c>
      <c r="D21" s="10">
        <v>1</v>
      </c>
      <c r="E21" s="32">
        <v>137213.52773171</v>
      </c>
      <c r="F21" s="21"/>
    </row>
    <row r="22" spans="1:6" x14ac:dyDescent="0.25">
      <c r="A22" s="22"/>
      <c r="B22" s="26"/>
      <c r="C22" s="26"/>
      <c r="D22" s="26"/>
      <c r="E22" s="22"/>
      <c r="F22" s="21"/>
    </row>
    <row r="23" spans="1:6" x14ac:dyDescent="0.25">
      <c r="A23" s="22"/>
      <c r="B23" s="26"/>
      <c r="E23" s="22"/>
      <c r="F23" s="21"/>
    </row>
    <row r="24" spans="1:6" x14ac:dyDescent="0.25">
      <c r="A24" s="22"/>
      <c r="B24" s="26"/>
      <c r="C24" s="47" t="s">
        <v>2</v>
      </c>
      <c r="D24" s="47" t="s">
        <v>3</v>
      </c>
      <c r="E24" s="22"/>
      <c r="F24" s="21"/>
    </row>
    <row r="25" spans="1:6" x14ac:dyDescent="0.25">
      <c r="A25" s="22"/>
      <c r="B25" s="26"/>
      <c r="C25" s="26"/>
      <c r="D25" s="26"/>
      <c r="E25" s="22"/>
      <c r="F25" s="21"/>
    </row>
    <row r="26" spans="1:6" x14ac:dyDescent="0.25">
      <c r="A26" s="22"/>
      <c r="B26" s="26"/>
      <c r="C26" s="47" t="s">
        <v>11</v>
      </c>
      <c r="D26" s="47" t="s">
        <v>30</v>
      </c>
      <c r="E26" s="22"/>
      <c r="F26" s="21"/>
    </row>
    <row r="27" spans="1:6" x14ac:dyDescent="0.25">
      <c r="A27" s="22"/>
      <c r="B27" s="26"/>
      <c r="C27" s="48" t="s">
        <v>44</v>
      </c>
      <c r="D27" s="49">
        <v>-2.4482837264912399E-3</v>
      </c>
      <c r="E27" s="22"/>
      <c r="F27" s="21"/>
    </row>
    <row r="28" spans="1:6" x14ac:dyDescent="0.25">
      <c r="A28" s="22"/>
      <c r="B28" s="26"/>
      <c r="C28" s="38" t="s">
        <v>38</v>
      </c>
      <c r="D28" s="37">
        <v>-4.2398388819031487E-4</v>
      </c>
      <c r="E28" s="22"/>
      <c r="F28" s="21"/>
    </row>
    <row r="29" spans="1:6" x14ac:dyDescent="0.25">
      <c r="A29" s="22"/>
      <c r="B29" s="26"/>
      <c r="C29" s="38" t="s">
        <v>42</v>
      </c>
      <c r="D29" s="37">
        <v>-4.2269884725510356E-6</v>
      </c>
      <c r="E29" s="22"/>
      <c r="F29" s="21"/>
    </row>
    <row r="30" spans="1:6" x14ac:dyDescent="0.25">
      <c r="A30" s="22"/>
      <c r="B30" s="26"/>
      <c r="C30" s="38" t="s">
        <v>15</v>
      </c>
      <c r="D30" s="37">
        <v>0</v>
      </c>
      <c r="E30" s="22"/>
      <c r="F30" s="21"/>
    </row>
    <row r="31" spans="1:6" x14ac:dyDescent="0.25">
      <c r="A31" s="22"/>
      <c r="B31" s="26"/>
      <c r="C31" s="38" t="s">
        <v>40</v>
      </c>
      <c r="D31" s="37">
        <v>1.7063711127506486E-5</v>
      </c>
      <c r="E31" s="22"/>
      <c r="F31" s="21"/>
    </row>
    <row r="32" spans="1:6" x14ac:dyDescent="0.25">
      <c r="A32" s="22"/>
      <c r="B32" s="26"/>
      <c r="C32" s="48" t="s">
        <v>17</v>
      </c>
      <c r="D32" s="49">
        <v>1.2454537517185826E-4</v>
      </c>
      <c r="E32" s="22"/>
      <c r="F32" s="21"/>
    </row>
    <row r="33" spans="1:7" x14ac:dyDescent="0.25">
      <c r="A33" s="22"/>
      <c r="B33" s="26"/>
      <c r="C33" s="48" t="s">
        <v>10</v>
      </c>
      <c r="D33" s="49">
        <v>9.4538538323741259E-4</v>
      </c>
      <c r="E33" s="22"/>
      <c r="F33" s="21"/>
    </row>
    <row r="34" spans="1:7" x14ac:dyDescent="0.25">
      <c r="A34" s="22"/>
      <c r="B34" s="26"/>
      <c r="C34" s="48" t="s">
        <v>34</v>
      </c>
      <c r="D34" s="49">
        <v>3.9697238951908386E-3</v>
      </c>
      <c r="E34" s="22"/>
      <c r="F34" s="21"/>
    </row>
    <row r="35" spans="1:7" x14ac:dyDescent="0.25">
      <c r="A35" s="22"/>
      <c r="B35" s="26"/>
      <c r="C35" s="38" t="s">
        <v>46</v>
      </c>
      <c r="D35" s="37">
        <v>1.0914960060996133E-2</v>
      </c>
      <c r="E35" s="22"/>
      <c r="F35" s="21"/>
    </row>
    <row r="36" spans="1:7" x14ac:dyDescent="0.25">
      <c r="A36" s="22"/>
      <c r="B36" s="26"/>
      <c r="C36" s="48" t="s">
        <v>22</v>
      </c>
      <c r="D36" s="49">
        <v>1.2062087069477125E-2</v>
      </c>
      <c r="E36" s="22"/>
      <c r="F36" s="21"/>
    </row>
    <row r="37" spans="1:7" x14ac:dyDescent="0.25">
      <c r="A37" s="22"/>
      <c r="B37" s="26"/>
      <c r="C37" s="38" t="s">
        <v>36</v>
      </c>
      <c r="D37" s="37">
        <v>4.0352395813524629E-2</v>
      </c>
      <c r="E37" s="22"/>
      <c r="F37" s="21"/>
    </row>
    <row r="38" spans="1:7" x14ac:dyDescent="0.25">
      <c r="A38" s="22"/>
      <c r="B38" s="26"/>
      <c r="C38" s="48" t="s">
        <v>20</v>
      </c>
      <c r="D38" s="49">
        <v>0.93449033329442865</v>
      </c>
      <c r="E38" s="22"/>
      <c r="F38" s="21"/>
    </row>
    <row r="39" spans="1:7" x14ac:dyDescent="0.25">
      <c r="A39" s="22"/>
      <c r="B39" s="26"/>
      <c r="C39" s="48" t="s">
        <v>5</v>
      </c>
      <c r="D39" s="49">
        <v>1</v>
      </c>
      <c r="E39" s="22"/>
      <c r="F39" s="21"/>
    </row>
    <row r="40" spans="1:7" x14ac:dyDescent="0.25">
      <c r="A40" s="22"/>
      <c r="B40" s="26"/>
      <c r="E40" s="22"/>
      <c r="F40" s="21"/>
    </row>
    <row r="41" spans="1:7" x14ac:dyDescent="0.25">
      <c r="A41" s="21"/>
      <c r="B41" s="26"/>
      <c r="C41" s="27"/>
      <c r="D41" s="27"/>
      <c r="E41" s="21"/>
      <c r="F41" s="21"/>
    </row>
    <row r="42" spans="1:7" x14ac:dyDescent="0.25">
      <c r="A42" s="11"/>
      <c r="B42" s="26"/>
      <c r="C42" s="26"/>
      <c r="D42" s="26"/>
      <c r="E42" s="11"/>
      <c r="F42" s="11"/>
    </row>
    <row r="43" spans="1:7" x14ac:dyDescent="0.25">
      <c r="A43" s="11"/>
      <c r="B43" s="26"/>
      <c r="C43" s="26"/>
      <c r="D43" s="26"/>
      <c r="E43" s="11"/>
      <c r="F43" s="11"/>
    </row>
    <row r="44" spans="1:7" x14ac:dyDescent="0.25">
      <c r="B44" s="27"/>
      <c r="C44" s="27"/>
      <c r="D44" s="27"/>
    </row>
    <row r="45" spans="1:7" x14ac:dyDescent="0.25">
      <c r="B45" s="27"/>
      <c r="C45" s="27"/>
      <c r="D45" s="27"/>
    </row>
    <row r="46" spans="1:7" x14ac:dyDescent="0.25">
      <c r="B46" s="27"/>
      <c r="C46" s="27"/>
      <c r="D46" s="27"/>
    </row>
    <row r="47" spans="1:7" x14ac:dyDescent="0.25">
      <c r="A47" s="22"/>
      <c r="B47" s="27"/>
      <c r="C47" s="27"/>
      <c r="D47" s="27"/>
      <c r="E47" s="22"/>
      <c r="F47" s="22"/>
      <c r="G47" s="22"/>
    </row>
    <row r="48" spans="1:7" x14ac:dyDescent="0.25">
      <c r="A48" s="22"/>
      <c r="B48" s="27"/>
      <c r="C48" s="27"/>
      <c r="D48" s="27"/>
      <c r="E48" s="22"/>
      <c r="F48" s="22"/>
      <c r="G48" s="22"/>
    </row>
    <row r="49" spans="1:7" x14ac:dyDescent="0.25">
      <c r="A49" s="22"/>
      <c r="B49" s="27"/>
      <c r="C49" s="27"/>
      <c r="D49" s="27"/>
      <c r="E49" s="22"/>
      <c r="F49" s="22"/>
      <c r="G49" s="22"/>
    </row>
    <row r="50" spans="1:7" x14ac:dyDescent="0.25">
      <c r="A50" s="22"/>
      <c r="B50" s="27"/>
      <c r="C50" s="27"/>
      <c r="D50" s="27"/>
      <c r="E50" s="22"/>
      <c r="F50" s="22"/>
      <c r="G50" s="22"/>
    </row>
    <row r="51" spans="1:7" x14ac:dyDescent="0.25">
      <c r="A51" s="22"/>
      <c r="B51" s="27"/>
      <c r="C51" s="27"/>
      <c r="D51" s="27"/>
      <c r="E51" s="22"/>
      <c r="F51" s="22"/>
      <c r="G51" s="22"/>
    </row>
    <row r="52" spans="1:7" x14ac:dyDescent="0.25">
      <c r="A52" s="22"/>
      <c r="B52" s="22"/>
      <c r="C52" s="22"/>
      <c r="D52" s="22"/>
      <c r="E52" s="22"/>
      <c r="F52" s="22"/>
      <c r="G52" s="22"/>
    </row>
    <row r="53" spans="1:7" x14ac:dyDescent="0.25">
      <c r="A53" s="22"/>
      <c r="B53" s="22"/>
      <c r="C53" s="22"/>
      <c r="D53" s="22"/>
      <c r="E53" s="22"/>
      <c r="F53" s="22"/>
      <c r="G53" s="22"/>
    </row>
    <row r="54" spans="1:7" hidden="1" x14ac:dyDescent="0.25">
      <c r="A54" s="22"/>
      <c r="B54" s="22"/>
      <c r="C54" s="22"/>
      <c r="D54" s="22"/>
      <c r="E54" s="22"/>
      <c r="F54" s="22"/>
      <c r="G54" s="22"/>
    </row>
    <row r="55" spans="1:7" hidden="1" x14ac:dyDescent="0.25">
      <c r="A55" s="22"/>
      <c r="B55" s="22"/>
      <c r="C55" s="22"/>
      <c r="D55" s="22"/>
      <c r="E55" s="22"/>
      <c r="F55" s="22"/>
      <c r="G55" s="22"/>
    </row>
    <row r="56" spans="1:7" hidden="1" x14ac:dyDescent="0.25">
      <c r="A56" s="22"/>
      <c r="B56" s="22"/>
      <c r="C56" s="22"/>
      <c r="D56" s="22"/>
      <c r="E56" s="22"/>
      <c r="F56" s="22"/>
      <c r="G56" s="22"/>
    </row>
    <row r="57" spans="1:7" hidden="1" x14ac:dyDescent="0.25">
      <c r="A57" s="22"/>
      <c r="B57" s="22"/>
      <c r="C57" s="22"/>
      <c r="D57" s="22"/>
      <c r="E57" s="22"/>
      <c r="F57" s="22"/>
      <c r="G57" s="22"/>
    </row>
    <row r="58" spans="1:7" hidden="1" x14ac:dyDescent="0.25">
      <c r="A58" s="22"/>
      <c r="B58" s="22"/>
      <c r="C58" s="22"/>
      <c r="D58" s="22"/>
      <c r="E58" s="22"/>
      <c r="F58" s="22"/>
      <c r="G58" s="22"/>
    </row>
    <row r="59" spans="1:7" hidden="1" x14ac:dyDescent="0.25">
      <c r="A59" s="22"/>
      <c r="B59" s="22"/>
      <c r="C59" s="22"/>
      <c r="D59" s="22"/>
      <c r="E59" s="22"/>
      <c r="F59" s="22"/>
      <c r="G59" s="22"/>
    </row>
    <row r="60" spans="1:7" hidden="1" x14ac:dyDescent="0.25">
      <c r="A60" s="22"/>
      <c r="B60" s="22"/>
      <c r="C60" s="22"/>
      <c r="D60" s="22"/>
      <c r="E60" s="22"/>
      <c r="F60" s="22"/>
      <c r="G60" s="22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K36"/>
  <sheetViews>
    <sheetView showGridLines="0" showRowColHeaders="0" workbookViewId="0">
      <selection activeCell="E7" sqref="E7"/>
    </sheetView>
  </sheetViews>
  <sheetFormatPr baseColWidth="10" defaultColWidth="0" defaultRowHeight="15" zeroHeight="1" x14ac:dyDescent="0.25"/>
  <cols>
    <col min="1" max="1" width="11.42578125" customWidth="1"/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  <col min="6" max="10" width="11.42578125" customWidth="1"/>
    <col min="11" max="11" width="3.85546875" customWidth="1"/>
    <col min="12" max="16384" width="11.42578125" hidden="1"/>
  </cols>
  <sheetData>
    <row r="1" spans="2:7" x14ac:dyDescent="0.25"/>
    <row r="2" spans="2:7" x14ac:dyDescent="0.25"/>
    <row r="3" spans="2:7" x14ac:dyDescent="0.25"/>
    <row r="4" spans="2:7" x14ac:dyDescent="0.25"/>
    <row r="5" spans="2:7" x14ac:dyDescent="0.25"/>
    <row r="6" spans="2:7" x14ac:dyDescent="0.25">
      <c r="B6" s="5" t="s">
        <v>9</v>
      </c>
      <c r="C6" t="s">
        <v>28</v>
      </c>
      <c r="D6" t="s">
        <v>29</v>
      </c>
      <c r="E6" s="8" t="s">
        <v>12</v>
      </c>
    </row>
    <row r="7" spans="2:7" x14ac:dyDescent="0.25">
      <c r="B7" s="6" t="s">
        <v>3</v>
      </c>
      <c r="C7" s="25">
        <v>184570.82431200001</v>
      </c>
      <c r="D7" s="25">
        <v>137213.52773171003</v>
      </c>
      <c r="E7" s="13">
        <f>+GETPIVOTDATA("Suma de 
RECAUDO EN EFECTIVO 
",$B$6,"Aportes","Propios")/GETPIVOTDATA("Suma de 
AFORO VIGENTE
",$B$6,"Aportes","Propios")</f>
        <v>0.74341937975940975</v>
      </c>
      <c r="G7" s="13"/>
    </row>
    <row r="8" spans="2:7" x14ac:dyDescent="0.25">
      <c r="B8" s="6" t="s">
        <v>5</v>
      </c>
      <c r="C8" s="25">
        <v>184570.82431200001</v>
      </c>
      <c r="D8" s="25">
        <v>137213.52773171003</v>
      </c>
      <c r="E8" s="39">
        <f>+GETPIVOTDATA("Suma de 
RECAUDO EN EFECTIVO 
",$B$6)/GETPIVOTDATA("Suma de 
AFORO VIGENTE
",$B$6)</f>
        <v>0.74341937975940975</v>
      </c>
    </row>
    <row r="9" spans="2:7" x14ac:dyDescent="0.25"/>
    <row r="10" spans="2:7" x14ac:dyDescent="0.25"/>
    <row r="11" spans="2:7" x14ac:dyDescent="0.25"/>
    <row r="12" spans="2:7" x14ac:dyDescent="0.25"/>
    <row r="13" spans="2:7" x14ac:dyDescent="0.25"/>
    <row r="14" spans="2:7" x14ac:dyDescent="0.25"/>
    <row r="15" spans="2:7" x14ac:dyDescent="0.25"/>
    <row r="16" spans="2:7" x14ac:dyDescent="0.25"/>
    <row r="17" spans="8:8" x14ac:dyDescent="0.25"/>
    <row r="18" spans="8:8" x14ac:dyDescent="0.25"/>
    <row r="19" spans="8:8" x14ac:dyDescent="0.25"/>
    <row r="20" spans="8:8" x14ac:dyDescent="0.25"/>
    <row r="21" spans="8:8" x14ac:dyDescent="0.25"/>
    <row r="22" spans="8:8" x14ac:dyDescent="0.25"/>
    <row r="23" spans="8:8" x14ac:dyDescent="0.25"/>
    <row r="24" spans="8:8" x14ac:dyDescent="0.25"/>
    <row r="25" spans="8:8" x14ac:dyDescent="0.25"/>
    <row r="26" spans="8:8" x14ac:dyDescent="0.25"/>
    <row r="27" spans="8:8" x14ac:dyDescent="0.25"/>
    <row r="28" spans="8:8" x14ac:dyDescent="0.25"/>
    <row r="29" spans="8:8" x14ac:dyDescent="0.25"/>
    <row r="30" spans="8:8" x14ac:dyDescent="0.25"/>
    <row r="31" spans="8:8" x14ac:dyDescent="0.25"/>
    <row r="32" spans="8:8" x14ac:dyDescent="0.25">
      <c r="H32" s="7"/>
    </row>
    <row r="33" x14ac:dyDescent="0.25"/>
    <row r="34" x14ac:dyDescent="0.25"/>
    <row r="35" x14ac:dyDescent="0.25"/>
    <row r="36" x14ac:dyDescent="0.25"/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topLeftCell="C1" zoomScale="90" zoomScaleNormal="90" workbookViewId="0">
      <selection activeCell="G3" sqref="G3"/>
    </sheetView>
  </sheetViews>
  <sheetFormatPr baseColWidth="10" defaultRowHeight="20.100000000000001" customHeight="1" x14ac:dyDescent="0.25"/>
  <cols>
    <col min="1" max="1" width="23.7109375" style="1" customWidth="1"/>
    <col min="2" max="2" width="60.140625" style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3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2" width="13.28515625" style="1" bestFit="1" customWidth="1"/>
    <col min="13" max="16384" width="11.42578125" style="1"/>
  </cols>
  <sheetData>
    <row r="1" spans="1:9" s="3" customFormat="1" ht="51" customHeight="1" thickBot="1" x14ac:dyDescent="0.3">
      <c r="A1" s="28" t="s">
        <v>0</v>
      </c>
      <c r="B1" s="29" t="s">
        <v>6</v>
      </c>
      <c r="C1" s="29" t="s">
        <v>2</v>
      </c>
      <c r="D1" s="30" t="s">
        <v>24</v>
      </c>
      <c r="E1" s="30" t="s">
        <v>1</v>
      </c>
      <c r="F1" s="30" t="s">
        <v>25</v>
      </c>
      <c r="G1" s="30" t="s">
        <v>26</v>
      </c>
      <c r="H1" s="31" t="s">
        <v>27</v>
      </c>
    </row>
    <row r="2" spans="1:9" s="3" customFormat="1" ht="18" customHeight="1" thickBot="1" x14ac:dyDescent="0.3">
      <c r="A2" s="19" t="s">
        <v>14</v>
      </c>
      <c r="B2" s="20" t="s">
        <v>15</v>
      </c>
      <c r="C2" s="20" t="s">
        <v>3</v>
      </c>
      <c r="D2" s="24">
        <f>D20/1000000</f>
        <v>184570.82431200001</v>
      </c>
      <c r="E2" s="24">
        <v>0</v>
      </c>
      <c r="F2" s="24">
        <f>F20/1000000</f>
        <v>184570.82431200001</v>
      </c>
      <c r="G2" s="36">
        <f>G20/1000000</f>
        <v>0</v>
      </c>
      <c r="H2" s="24">
        <f>H20/1000000</f>
        <v>184570.82431200001</v>
      </c>
    </row>
    <row r="3" spans="1:9" ht="18" customHeight="1" thickBot="1" x14ac:dyDescent="0.3">
      <c r="A3" s="19" t="s">
        <v>19</v>
      </c>
      <c r="B3" s="20" t="s">
        <v>20</v>
      </c>
      <c r="C3" s="20" t="s">
        <v>3</v>
      </c>
      <c r="D3" s="24">
        <v>0</v>
      </c>
      <c r="E3" s="24">
        <v>0</v>
      </c>
      <c r="F3" s="24">
        <v>0</v>
      </c>
      <c r="G3" s="24">
        <f>+G21/1000000</f>
        <v>128224.71526251</v>
      </c>
      <c r="H3" s="24">
        <f t="shared" ref="H3" si="0">H21/1000000</f>
        <v>56346.109049490005</v>
      </c>
    </row>
    <row r="4" spans="1:9" ht="18" customHeight="1" thickBot="1" x14ac:dyDescent="0.3">
      <c r="A4" s="19" t="s">
        <v>35</v>
      </c>
      <c r="B4" s="20" t="s">
        <v>36</v>
      </c>
      <c r="C4" s="20" t="s">
        <v>3</v>
      </c>
      <c r="D4" s="24">
        <f>D22</f>
        <v>0</v>
      </c>
      <c r="E4" s="24">
        <f t="shared" ref="E4:H4" si="1">E22</f>
        <v>0</v>
      </c>
      <c r="F4" s="24">
        <f t="shared" si="1"/>
        <v>0</v>
      </c>
      <c r="G4" s="24">
        <f>G22/1000000</f>
        <v>5536.8945819999999</v>
      </c>
      <c r="H4" s="24">
        <f t="shared" si="1"/>
        <v>-5536894582</v>
      </c>
    </row>
    <row r="5" spans="1:9" ht="18" customHeight="1" thickBot="1" x14ac:dyDescent="0.3">
      <c r="A5" s="19" t="s">
        <v>45</v>
      </c>
      <c r="B5" s="20" t="s">
        <v>46</v>
      </c>
      <c r="C5" s="20" t="s">
        <v>3</v>
      </c>
      <c r="D5" s="24">
        <v>0</v>
      </c>
      <c r="E5" s="24">
        <v>0</v>
      </c>
      <c r="F5" s="24">
        <v>0</v>
      </c>
      <c r="G5" s="24">
        <f>G23/1000000</f>
        <v>1497.68017502</v>
      </c>
      <c r="H5" s="24">
        <f>H23/1000000</f>
        <v>-1497.68017502</v>
      </c>
    </row>
    <row r="6" spans="1:9" ht="18" customHeight="1" thickBot="1" x14ac:dyDescent="0.3">
      <c r="A6" s="19" t="s">
        <v>33</v>
      </c>
      <c r="B6" s="20" t="s">
        <v>34</v>
      </c>
      <c r="C6" s="20" t="s">
        <v>3</v>
      </c>
      <c r="D6" s="24">
        <v>0</v>
      </c>
      <c r="E6" s="24">
        <v>0</v>
      </c>
      <c r="F6" s="24">
        <v>0</v>
      </c>
      <c r="G6" s="24">
        <f>+G24/1000000</f>
        <v>544.69981977999998</v>
      </c>
      <c r="H6" s="24">
        <f t="shared" ref="H6" si="2">H24/1000000</f>
        <v>-544.69981977999998</v>
      </c>
    </row>
    <row r="7" spans="1:9" ht="18" customHeight="1" thickBot="1" x14ac:dyDescent="0.3">
      <c r="A7" s="19" t="s">
        <v>37</v>
      </c>
      <c r="B7" s="20" t="s">
        <v>38</v>
      </c>
      <c r="C7" s="20" t="s">
        <v>3</v>
      </c>
      <c r="D7" s="24">
        <v>0</v>
      </c>
      <c r="E7" s="24">
        <v>0</v>
      </c>
      <c r="F7" s="24">
        <v>0</v>
      </c>
      <c r="G7" s="24">
        <f>G25/1000000</f>
        <v>-58.176324999999999</v>
      </c>
      <c r="H7" s="24">
        <f>H25/1000000</f>
        <v>58.176324999999999</v>
      </c>
    </row>
    <row r="8" spans="1:9" ht="18" customHeight="1" thickBot="1" x14ac:dyDescent="0.3">
      <c r="A8" s="19" t="s">
        <v>16</v>
      </c>
      <c r="B8" s="20" t="s">
        <v>17</v>
      </c>
      <c r="C8" s="20" t="s">
        <v>3</v>
      </c>
      <c r="D8" s="24">
        <v>0</v>
      </c>
      <c r="E8" s="24">
        <v>0</v>
      </c>
      <c r="F8" s="24">
        <v>0</v>
      </c>
      <c r="G8" s="24">
        <f>+G26/1000000</f>
        <v>17.08931029</v>
      </c>
      <c r="H8" s="24">
        <f>H26/1000000</f>
        <v>-17.08931029</v>
      </c>
      <c r="I8" s="4"/>
    </row>
    <row r="9" spans="1:9" ht="18" customHeight="1" thickBot="1" x14ac:dyDescent="0.3">
      <c r="A9" s="19" t="s">
        <v>21</v>
      </c>
      <c r="B9" s="20" t="s">
        <v>10</v>
      </c>
      <c r="C9" s="20" t="s">
        <v>3</v>
      </c>
      <c r="D9" s="24">
        <v>0</v>
      </c>
      <c r="E9" s="24">
        <v>0</v>
      </c>
      <c r="F9" s="24">
        <v>0</v>
      </c>
      <c r="G9" s="24">
        <f t="shared" ref="G9:G14" si="3">G27/1000000</f>
        <v>129.7196635</v>
      </c>
      <c r="H9" s="24">
        <f>H27/1000000</f>
        <v>-129.7196635</v>
      </c>
      <c r="I9" s="4"/>
    </row>
    <row r="10" spans="1:9" ht="18" customHeight="1" thickBot="1" x14ac:dyDescent="0.3">
      <c r="A10" s="19" t="s">
        <v>18</v>
      </c>
      <c r="B10" s="20" t="s">
        <v>22</v>
      </c>
      <c r="C10" s="20" t="s">
        <v>3</v>
      </c>
      <c r="D10" s="24">
        <v>0</v>
      </c>
      <c r="E10" s="24">
        <v>0</v>
      </c>
      <c r="F10" s="24">
        <v>0</v>
      </c>
      <c r="G10" s="24">
        <f t="shared" si="3"/>
        <v>1655.0815186100001</v>
      </c>
      <c r="H10" s="24">
        <f>H28/1000000</f>
        <v>-1655.0815186100001</v>
      </c>
    </row>
    <row r="11" spans="1:9" ht="18" customHeight="1" thickBot="1" x14ac:dyDescent="0.3">
      <c r="A11" s="20" t="s">
        <v>39</v>
      </c>
      <c r="B11" s="20" t="s">
        <v>40</v>
      </c>
      <c r="C11" s="24" t="s">
        <v>3</v>
      </c>
      <c r="D11" s="24">
        <v>0</v>
      </c>
      <c r="E11" s="24">
        <v>0</v>
      </c>
      <c r="F11" s="24">
        <v>0</v>
      </c>
      <c r="G11" s="24">
        <f t="shared" si="3"/>
        <v>2.3413719999999998</v>
      </c>
      <c r="H11" s="24">
        <v>-2.3413719999999998</v>
      </c>
    </row>
    <row r="12" spans="1:9" ht="18" customHeight="1" thickBot="1" x14ac:dyDescent="0.3">
      <c r="A12" s="20" t="s">
        <v>41</v>
      </c>
      <c r="B12" s="20" t="s">
        <v>42</v>
      </c>
      <c r="C12" s="20" t="s">
        <v>3</v>
      </c>
      <c r="D12" s="24"/>
      <c r="E12" s="24"/>
      <c r="F12" s="24"/>
      <c r="G12" s="24">
        <f t="shared" si="3"/>
        <v>-0.57999999999999996</v>
      </c>
      <c r="H12" s="24">
        <v>-2.3413719999999998</v>
      </c>
    </row>
    <row r="13" spans="1:9" ht="18" customHeight="1" thickBot="1" x14ac:dyDescent="0.3">
      <c r="A13" s="20" t="s">
        <v>43</v>
      </c>
      <c r="B13" s="20" t="s">
        <v>44</v>
      </c>
      <c r="C13" s="20" t="s">
        <v>3</v>
      </c>
      <c r="D13" s="24"/>
      <c r="E13" s="24"/>
      <c r="F13" s="24"/>
      <c r="G13" s="24">
        <f t="shared" si="3"/>
        <v>-335.93764700000003</v>
      </c>
      <c r="H13" s="24">
        <v>-2.3413719999999998</v>
      </c>
    </row>
    <row r="14" spans="1:9" ht="18" customHeight="1" thickBot="1" x14ac:dyDescent="0.3">
      <c r="A14" s="19">
        <v>41</v>
      </c>
      <c r="B14" s="20" t="s">
        <v>23</v>
      </c>
      <c r="C14" s="20" t="s">
        <v>4</v>
      </c>
      <c r="D14" s="24">
        <f>D32/1000000</f>
        <v>1451.0423699999999</v>
      </c>
      <c r="E14" s="24">
        <v>0</v>
      </c>
      <c r="F14" s="24">
        <f>F32/1000000</f>
        <v>1451.0423699999999</v>
      </c>
      <c r="G14" s="24">
        <f t="shared" si="3"/>
        <v>0</v>
      </c>
      <c r="H14" s="24">
        <f>H32/1000000</f>
        <v>1451.0423699999999</v>
      </c>
    </row>
    <row r="15" spans="1:9" ht="18" customHeight="1" thickBot="1" x14ac:dyDescent="0.3">
      <c r="A15" s="19">
        <v>42</v>
      </c>
      <c r="B15" s="20" t="s">
        <v>7</v>
      </c>
      <c r="C15" s="20" t="s">
        <v>4</v>
      </c>
      <c r="D15" s="24">
        <f t="shared" ref="D15:D16" si="4">D33/1000000</f>
        <v>1167604.3350470001</v>
      </c>
      <c r="E15" s="24">
        <v>0</v>
      </c>
      <c r="F15" s="24">
        <f t="shared" ref="F15:G15" si="5">F33/1000000</f>
        <v>1167604.3350470001</v>
      </c>
      <c r="G15" s="24">
        <f t="shared" si="5"/>
        <v>792516.30397999997</v>
      </c>
      <c r="H15" s="24">
        <f>H33/1000000</f>
        <v>375088.031067</v>
      </c>
    </row>
    <row r="16" spans="1:9" ht="20.100000000000001" customHeight="1" thickBot="1" x14ac:dyDescent="0.3">
      <c r="A16" s="19">
        <v>43</v>
      </c>
      <c r="B16" s="20" t="s">
        <v>8</v>
      </c>
      <c r="C16" s="20" t="s">
        <v>4</v>
      </c>
      <c r="D16" s="24">
        <f t="shared" si="4"/>
        <v>4418946.1436999999</v>
      </c>
      <c r="E16" s="24">
        <v>0</v>
      </c>
      <c r="F16" s="24">
        <f>F34/1000000</f>
        <v>4418946.1436999999</v>
      </c>
      <c r="G16" s="24">
        <f>G34/1000000</f>
        <v>344832.05580724985</v>
      </c>
      <c r="H16" s="24">
        <f>H34/1000000</f>
        <v>4074114.0878927498</v>
      </c>
    </row>
    <row r="20" spans="1:13" ht="20.100000000000001" customHeight="1" x14ac:dyDescent="0.25">
      <c r="A20" s="1" t="s">
        <v>14</v>
      </c>
      <c r="B20" s="41" t="s">
        <v>15</v>
      </c>
      <c r="C20" s="1" t="s">
        <v>3</v>
      </c>
      <c r="D20" s="2">
        <v>184570824312</v>
      </c>
      <c r="E20" s="2">
        <v>0</v>
      </c>
      <c r="F20" s="2">
        <f>D20</f>
        <v>184570824312</v>
      </c>
      <c r="H20" s="2">
        <v>184570824312</v>
      </c>
      <c r="I20" s="45"/>
    </row>
    <row r="21" spans="1:13" ht="20.100000000000001" customHeight="1" x14ac:dyDescent="0.25">
      <c r="A21" s="1" t="s">
        <v>19</v>
      </c>
      <c r="B21" s="41" t="s">
        <v>20</v>
      </c>
      <c r="C21" s="1" t="s">
        <v>3</v>
      </c>
      <c r="D21" s="2">
        <v>0</v>
      </c>
      <c r="E21" s="2">
        <v>0</v>
      </c>
      <c r="F21" s="2">
        <v>0</v>
      </c>
      <c r="G21" s="2">
        <v>128224715262.50999</v>
      </c>
      <c r="H21" s="2">
        <v>56346109049.490005</v>
      </c>
      <c r="I21" s="45"/>
      <c r="M21" s="4"/>
    </row>
    <row r="22" spans="1:13" ht="20.100000000000001" customHeight="1" x14ac:dyDescent="0.25">
      <c r="A22" s="1" t="s">
        <v>35</v>
      </c>
      <c r="B22" s="1" t="s">
        <v>36</v>
      </c>
      <c r="C22" s="1" t="s">
        <v>3</v>
      </c>
      <c r="D22" s="2">
        <v>0</v>
      </c>
      <c r="E22" s="2">
        <v>0</v>
      </c>
      <c r="F22" s="2">
        <v>0</v>
      </c>
      <c r="G22" s="2">
        <v>5536894582</v>
      </c>
      <c r="H22" s="2">
        <v>-5536894582</v>
      </c>
      <c r="I22" s="45"/>
      <c r="M22" s="4"/>
    </row>
    <row r="23" spans="1:13" ht="28.5" customHeight="1" x14ac:dyDescent="0.25">
      <c r="A23" s="1" t="s">
        <v>45</v>
      </c>
      <c r="B23" s="41" t="s">
        <v>46</v>
      </c>
      <c r="C23" s="1" t="s">
        <v>3</v>
      </c>
      <c r="D23" s="2">
        <v>0</v>
      </c>
      <c r="E23" s="2">
        <v>0</v>
      </c>
      <c r="F23" s="2">
        <v>0</v>
      </c>
      <c r="G23" s="2">
        <v>1497680175.02</v>
      </c>
      <c r="H23" s="2">
        <v>-1497680175.02</v>
      </c>
      <c r="I23" s="45"/>
      <c r="M23" s="4"/>
    </row>
    <row r="24" spans="1:13" s="35" customFormat="1" ht="30" customHeight="1" x14ac:dyDescent="0.25">
      <c r="A24" s="1" t="s">
        <v>33</v>
      </c>
      <c r="B24" s="41" t="s">
        <v>34</v>
      </c>
      <c r="C24" s="35" t="s">
        <v>3</v>
      </c>
      <c r="D24" s="2">
        <v>0</v>
      </c>
      <c r="E24" s="2">
        <v>0</v>
      </c>
      <c r="F24" s="2">
        <v>0</v>
      </c>
      <c r="G24" s="2">
        <v>544699819.77999997</v>
      </c>
      <c r="H24" s="2">
        <v>-544699819.77999997</v>
      </c>
      <c r="I24" s="45"/>
      <c r="J24" s="1"/>
      <c r="L24" s="1"/>
      <c r="M24" s="4"/>
    </row>
    <row r="25" spans="1:13" s="35" customFormat="1" ht="30" customHeight="1" x14ac:dyDescent="0.25">
      <c r="A25" s="1" t="s">
        <v>37</v>
      </c>
      <c r="B25" s="41" t="s">
        <v>38</v>
      </c>
      <c r="C25" s="35" t="s">
        <v>3</v>
      </c>
      <c r="D25" s="2">
        <v>0</v>
      </c>
      <c r="E25" s="2">
        <v>0</v>
      </c>
      <c r="F25" s="2">
        <v>0</v>
      </c>
      <c r="G25" s="2">
        <v>-58176325</v>
      </c>
      <c r="H25" s="2">
        <v>58176325</v>
      </c>
      <c r="I25" s="45"/>
      <c r="J25" s="1"/>
      <c r="L25" s="1"/>
      <c r="M25" s="4"/>
    </row>
    <row r="26" spans="1:13" ht="27" customHeight="1" x14ac:dyDescent="0.25">
      <c r="A26" s="1" t="s">
        <v>16</v>
      </c>
      <c r="B26" s="41" t="s">
        <v>17</v>
      </c>
      <c r="C26" s="1" t="s">
        <v>3</v>
      </c>
      <c r="D26" s="2">
        <v>0</v>
      </c>
      <c r="E26" s="2">
        <v>0</v>
      </c>
      <c r="F26" s="2">
        <v>0</v>
      </c>
      <c r="G26" s="2">
        <v>17089310.289999999</v>
      </c>
      <c r="H26" s="2">
        <v>-17089310.289999999</v>
      </c>
      <c r="I26" s="45"/>
      <c r="M26" s="4"/>
    </row>
    <row r="27" spans="1:13" ht="27.75" customHeight="1" x14ac:dyDescent="0.25">
      <c r="A27" s="1" t="s">
        <v>21</v>
      </c>
      <c r="B27" s="41" t="s">
        <v>10</v>
      </c>
      <c r="C27" s="1" t="s">
        <v>3</v>
      </c>
      <c r="D27" s="2">
        <v>0</v>
      </c>
      <c r="E27" s="2">
        <v>0</v>
      </c>
      <c r="F27" s="2">
        <v>0</v>
      </c>
      <c r="G27" s="2">
        <v>129719663.5</v>
      </c>
      <c r="H27" s="2">
        <v>-129719663.5</v>
      </c>
      <c r="I27" s="45"/>
      <c r="M27" s="4"/>
    </row>
    <row r="28" spans="1:13" ht="28.5" customHeight="1" x14ac:dyDescent="0.25">
      <c r="A28" s="1" t="s">
        <v>18</v>
      </c>
      <c r="B28" s="41" t="s">
        <v>22</v>
      </c>
      <c r="C28" s="1" t="s">
        <v>3</v>
      </c>
      <c r="D28" s="2">
        <v>0</v>
      </c>
      <c r="E28" s="2">
        <v>0</v>
      </c>
      <c r="F28" s="2">
        <v>0</v>
      </c>
      <c r="G28" s="2">
        <v>1655081518.6100001</v>
      </c>
      <c r="H28" s="2">
        <v>-1655081518.6100001</v>
      </c>
      <c r="I28" s="45"/>
      <c r="M28" s="4"/>
    </row>
    <row r="29" spans="1:13" ht="20.100000000000001" customHeight="1" x14ac:dyDescent="0.25">
      <c r="A29" s="1" t="s">
        <v>39</v>
      </c>
      <c r="B29" s="41" t="s">
        <v>40</v>
      </c>
      <c r="C29" s="1" t="s">
        <v>3</v>
      </c>
      <c r="D29" s="2">
        <v>0</v>
      </c>
      <c r="E29" s="2">
        <v>0</v>
      </c>
      <c r="F29" s="2">
        <v>0</v>
      </c>
      <c r="G29" s="2">
        <v>2341372</v>
      </c>
      <c r="H29" s="2">
        <v>-2341372</v>
      </c>
      <c r="I29" s="45"/>
      <c r="M29" s="4"/>
    </row>
    <row r="30" spans="1:13" ht="20.100000000000001" customHeight="1" x14ac:dyDescent="0.25">
      <c r="A30" s="1" t="s">
        <v>41</v>
      </c>
      <c r="B30" s="41" t="s">
        <v>42</v>
      </c>
      <c r="C30" s="1" t="s">
        <v>3</v>
      </c>
      <c r="D30" s="2">
        <v>0</v>
      </c>
      <c r="E30" s="2">
        <v>0</v>
      </c>
      <c r="F30" s="2">
        <v>0</v>
      </c>
      <c r="G30" s="2">
        <v>-580000</v>
      </c>
      <c r="H30" s="2">
        <v>580000</v>
      </c>
      <c r="I30" s="45"/>
      <c r="M30" s="4"/>
    </row>
    <row r="31" spans="1:13" ht="20.100000000000001" customHeight="1" x14ac:dyDescent="0.25">
      <c r="A31" s="1" t="s">
        <v>43</v>
      </c>
      <c r="B31" s="41" t="s">
        <v>44</v>
      </c>
      <c r="C31" s="1" t="s">
        <v>3</v>
      </c>
      <c r="D31" s="2">
        <v>0</v>
      </c>
      <c r="E31" s="2">
        <v>0</v>
      </c>
      <c r="F31" s="2">
        <v>0</v>
      </c>
      <c r="G31" s="2">
        <v>-335937647</v>
      </c>
      <c r="H31" s="2">
        <v>335937647</v>
      </c>
      <c r="I31" s="45"/>
      <c r="M31" s="4"/>
    </row>
    <row r="32" spans="1:13" ht="20.100000000000001" customHeight="1" x14ac:dyDescent="0.25">
      <c r="A32" s="1">
        <v>41</v>
      </c>
      <c r="B32" s="41" t="s">
        <v>23</v>
      </c>
      <c r="C32" s="1" t="s">
        <v>4</v>
      </c>
      <c r="D32" s="2">
        <v>1451042370</v>
      </c>
      <c r="E32" s="2">
        <v>0</v>
      </c>
      <c r="F32" s="2">
        <v>1451042370</v>
      </c>
      <c r="G32" s="2">
        <v>0</v>
      </c>
      <c r="H32" s="2">
        <v>1451042370</v>
      </c>
      <c r="I32" s="45"/>
      <c r="M32" s="4"/>
    </row>
    <row r="33" spans="1:13" ht="20.100000000000001" customHeight="1" x14ac:dyDescent="0.25">
      <c r="A33" s="1">
        <v>42</v>
      </c>
      <c r="B33" s="1" t="s">
        <v>7</v>
      </c>
      <c r="C33" s="1" t="s">
        <v>4</v>
      </c>
      <c r="D33" s="2">
        <v>1167604335047</v>
      </c>
      <c r="E33" s="2">
        <v>0</v>
      </c>
      <c r="F33" s="2">
        <v>1167604335047</v>
      </c>
      <c r="G33" s="2">
        <v>792516303980</v>
      </c>
      <c r="H33" s="2">
        <v>375088031067</v>
      </c>
      <c r="I33" s="45"/>
      <c r="M33" s="4"/>
    </row>
    <row r="34" spans="1:13" ht="20.100000000000001" customHeight="1" x14ac:dyDescent="0.25">
      <c r="A34" s="1">
        <v>43</v>
      </c>
      <c r="B34" s="1" t="s">
        <v>8</v>
      </c>
      <c r="C34" s="1" t="s">
        <v>4</v>
      </c>
      <c r="D34" s="2">
        <v>4418946143700</v>
      </c>
      <c r="E34" s="2">
        <v>0</v>
      </c>
      <c r="F34" s="2">
        <v>4418946143700</v>
      </c>
      <c r="G34" s="2">
        <v>344832055807.24988</v>
      </c>
      <c r="H34" s="2">
        <v>4074114087892.75</v>
      </c>
      <c r="I34" s="45"/>
      <c r="M34" s="4"/>
    </row>
    <row r="35" spans="1:13" ht="20.100000000000001" customHeight="1" x14ac:dyDescent="0.25">
      <c r="G35" s="2">
        <v>0</v>
      </c>
    </row>
    <row r="36" spans="1:13" s="42" customFormat="1" ht="20.100000000000001" customHeight="1" x14ac:dyDescent="0.25">
      <c r="D36" s="43">
        <f>+SUM(D20:D34)</f>
        <v>5772572345429</v>
      </c>
      <c r="E36" s="43">
        <f t="shared" ref="E36:F36" si="6">+SUM(E20:E34)</f>
        <v>0</v>
      </c>
      <c r="F36" s="43">
        <f t="shared" si="6"/>
        <v>5772572345429</v>
      </c>
      <c r="G36" s="43">
        <f>+SUM(G21:G34)</f>
        <v>1274561887518.96</v>
      </c>
      <c r="H36" s="44">
        <f>SUM(H21:H34)</f>
        <v>4498010457910.04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G18"/>
  <sheetViews>
    <sheetView workbookViewId="0">
      <selection activeCell="G3" sqref="G3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7" ht="15.75" thickBot="1" x14ac:dyDescent="0.3">
      <c r="A1" s="29" t="s">
        <v>6</v>
      </c>
      <c r="B1" s="29" t="s">
        <v>2</v>
      </c>
      <c r="C1" s="33" t="s">
        <v>26</v>
      </c>
    </row>
    <row r="2" spans="1:7" ht="15.75" thickBot="1" x14ac:dyDescent="0.3">
      <c r="A2" s="34" t="s">
        <v>15</v>
      </c>
      <c r="B2" s="34" t="s">
        <v>3</v>
      </c>
      <c r="C2" s="24">
        <v>0</v>
      </c>
    </row>
    <row r="3" spans="1:7" ht="15.75" thickBot="1" x14ac:dyDescent="0.3">
      <c r="A3" s="20" t="s">
        <v>20</v>
      </c>
      <c r="B3" s="20" t="s">
        <v>3</v>
      </c>
      <c r="C3" s="24">
        <v>128224.71526251</v>
      </c>
      <c r="G3" s="46"/>
    </row>
    <row r="4" spans="1:7" ht="15.75" thickBot="1" x14ac:dyDescent="0.3">
      <c r="A4" s="34" t="s">
        <v>36</v>
      </c>
      <c r="B4" s="34" t="s">
        <v>3</v>
      </c>
      <c r="C4" s="24">
        <v>5536.8945819999999</v>
      </c>
      <c r="G4" s="46"/>
    </row>
    <row r="5" spans="1:7" ht="15.75" thickBot="1" x14ac:dyDescent="0.3">
      <c r="A5" s="20" t="s">
        <v>46</v>
      </c>
      <c r="B5" s="20" t="s">
        <v>3</v>
      </c>
      <c r="C5" s="24">
        <v>1497.68017502</v>
      </c>
      <c r="G5" s="46"/>
    </row>
    <row r="6" spans="1:7" ht="15.75" thickBot="1" x14ac:dyDescent="0.3">
      <c r="A6" s="34" t="s">
        <v>34</v>
      </c>
      <c r="B6" s="34" t="s">
        <v>3</v>
      </c>
      <c r="C6" s="24">
        <v>544.69981977999998</v>
      </c>
      <c r="G6" s="46"/>
    </row>
    <row r="7" spans="1:7" ht="15.75" thickBot="1" x14ac:dyDescent="0.3">
      <c r="A7" s="34" t="s">
        <v>38</v>
      </c>
      <c r="B7" s="34" t="s">
        <v>3</v>
      </c>
      <c r="C7" s="24">
        <v>-58.176324999999999</v>
      </c>
      <c r="G7" s="46"/>
    </row>
    <row r="8" spans="1:7" ht="15.75" thickBot="1" x14ac:dyDescent="0.3">
      <c r="A8" s="34" t="s">
        <v>17</v>
      </c>
      <c r="B8" s="34" t="s">
        <v>3</v>
      </c>
      <c r="C8" s="24">
        <v>17.08931029</v>
      </c>
      <c r="G8" s="46"/>
    </row>
    <row r="9" spans="1:7" ht="15.75" thickBot="1" x14ac:dyDescent="0.3">
      <c r="A9" s="34" t="s">
        <v>10</v>
      </c>
      <c r="B9" s="34" t="s">
        <v>3</v>
      </c>
      <c r="C9" s="40">
        <v>129.7196635</v>
      </c>
      <c r="G9" s="46"/>
    </row>
    <row r="10" spans="1:7" ht="15.75" thickBot="1" x14ac:dyDescent="0.3">
      <c r="A10" s="20" t="s">
        <v>22</v>
      </c>
      <c r="B10" s="20" t="s">
        <v>3</v>
      </c>
      <c r="C10" s="40">
        <v>1655.0815186100001</v>
      </c>
      <c r="G10" s="46"/>
    </row>
    <row r="11" spans="1:7" ht="15.75" thickBot="1" x14ac:dyDescent="0.3">
      <c r="A11" s="20" t="s">
        <v>40</v>
      </c>
      <c r="B11" s="20" t="s">
        <v>3</v>
      </c>
      <c r="C11" s="40">
        <v>2.3413719999999998</v>
      </c>
      <c r="G11" s="46"/>
    </row>
    <row r="12" spans="1:7" ht="15.75" thickBot="1" x14ac:dyDescent="0.3">
      <c r="A12" s="20" t="s">
        <v>42</v>
      </c>
      <c r="B12" s="20" t="s">
        <v>3</v>
      </c>
      <c r="C12" s="24">
        <v>-0.57999999999999996</v>
      </c>
      <c r="G12" s="46"/>
    </row>
    <row r="13" spans="1:7" ht="15.75" thickBot="1" x14ac:dyDescent="0.3">
      <c r="A13" s="34" t="s">
        <v>44</v>
      </c>
      <c r="B13" s="34" t="s">
        <v>3</v>
      </c>
      <c r="C13" s="24">
        <v>-335.93764700000003</v>
      </c>
      <c r="G13" s="46"/>
    </row>
    <row r="14" spans="1:7" ht="15.75" thickBot="1" x14ac:dyDescent="0.3">
      <c r="A14" s="34" t="s">
        <v>23</v>
      </c>
      <c r="B14" s="34" t="s">
        <v>4</v>
      </c>
      <c r="C14" s="24">
        <v>0</v>
      </c>
      <c r="G14" s="46"/>
    </row>
    <row r="15" spans="1:7" ht="15.75" thickBot="1" x14ac:dyDescent="0.3">
      <c r="A15" s="34" t="s">
        <v>7</v>
      </c>
      <c r="B15" s="34" t="s">
        <v>4</v>
      </c>
      <c r="C15" s="24">
        <v>697064.47182199999</v>
      </c>
      <c r="G15" s="46"/>
    </row>
    <row r="16" spans="1:7" ht="15.75" thickBot="1" x14ac:dyDescent="0.3">
      <c r="A16" s="34" t="s">
        <v>8</v>
      </c>
      <c r="B16" s="34" t="s">
        <v>4</v>
      </c>
      <c r="C16" s="24">
        <v>341337.38224829</v>
      </c>
      <c r="G16" s="46"/>
    </row>
    <row r="18" spans="3:3" x14ac:dyDescent="0.25">
      <c r="C18">
        <v>1000000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2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Aforo Vs Recaudo Rec Propios</vt:lpstr>
      <vt:lpstr>SEPTIEMBRE</vt:lpstr>
      <vt:lpstr>Recuado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Alvaro Ramon Antonio Mosquera Ramos</cp:lastModifiedBy>
  <dcterms:created xsi:type="dcterms:W3CDTF">2018-04-17T16:44:20Z</dcterms:created>
  <dcterms:modified xsi:type="dcterms:W3CDTF">2022-10-26T17:02:39Z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