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jrodriguez_ani_gov_co/Documents/2021/Graficas Cierre/Sep/"/>
    </mc:Choice>
  </mc:AlternateContent>
  <xr:revisionPtr revIDLastSave="262" documentId="11_B31576C9886CFFFD6A6777416A693588099CFB62" xr6:coauthVersionLast="47" xr6:coauthVersionMax="47" xr10:uidLastSave="{FBE5F0D8-69CE-479A-99FB-9D1C33319673}"/>
  <bookViews>
    <workbookView xWindow="-120" yWindow="-120" windowWidth="20730" windowHeight="11160" tabRatio="0" firstSheet="5" activeTab="5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sep" sheetId="1" state="hidden" r:id="rId4"/>
    <sheet name="Recuado" sheetId="7" state="hidden" r:id="rId5"/>
    <sheet name="Aforo Vs Recaudo Rec Propios" sheetId="3" r:id="rId6"/>
  </sheets>
  <externalReferences>
    <externalReference r:id="rId7"/>
  </externalReferences>
  <definedNames>
    <definedName name="_xlnm.Print_Area" localSheetId="3">sep!$A$1:$G$17</definedName>
  </definedNames>
  <calcPr calcId="191029"/>
  <pivotCaches>
    <pivotCache cacheId="27" r:id="rId8"/>
    <pivotCache cacheId="28" r:id="rId9"/>
    <pivotCache cacheId="29" r:id="rId10"/>
    <pivotCache cacheId="3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H15" i="1"/>
  <c r="F15" i="1"/>
  <c r="E15" i="1"/>
  <c r="D15" i="1"/>
  <c r="G15" i="1"/>
  <c r="H2" i="1" l="1"/>
  <c r="H3" i="1"/>
  <c r="H4" i="1"/>
  <c r="H5" i="1"/>
  <c r="H6" i="1"/>
  <c r="H7" i="1"/>
  <c r="H8" i="1"/>
  <c r="H9" i="1"/>
  <c r="H10" i="1"/>
  <c r="H12" i="1"/>
  <c r="H13" i="1"/>
  <c r="H14" i="1"/>
  <c r="H16" i="1"/>
  <c r="H17" i="1"/>
  <c r="H18" i="1"/>
  <c r="H19" i="1"/>
  <c r="F2" i="1"/>
  <c r="F3" i="1"/>
  <c r="F4" i="1"/>
  <c r="F5" i="1"/>
  <c r="F6" i="1"/>
  <c r="F7" i="1"/>
  <c r="F8" i="1"/>
  <c r="F9" i="1"/>
  <c r="F10" i="1"/>
  <c r="F12" i="1"/>
  <c r="F13" i="1"/>
  <c r="F14" i="1"/>
  <c r="F16" i="1"/>
  <c r="F17" i="1"/>
  <c r="F18" i="1"/>
  <c r="F19" i="1"/>
  <c r="H41" i="1"/>
  <c r="H43" i="1" s="1"/>
  <c r="G41" i="1"/>
  <c r="F41" i="1"/>
  <c r="E41" i="1"/>
  <c r="D41" i="1"/>
  <c r="G5" i="1"/>
  <c r="E5" i="1"/>
  <c r="D5" i="1"/>
  <c r="G2" i="1"/>
  <c r="G3" i="1"/>
  <c r="G4" i="1"/>
  <c r="G6" i="1"/>
  <c r="G7" i="1"/>
  <c r="G8" i="1"/>
  <c r="G9" i="1"/>
  <c r="G10" i="1"/>
  <c r="G12" i="1"/>
  <c r="G13" i="1"/>
  <c r="G14" i="1"/>
  <c r="G16" i="1"/>
  <c r="G17" i="1"/>
  <c r="G18" i="1"/>
  <c r="G19" i="1"/>
  <c r="G43" i="1" l="1"/>
  <c r="E8" i="1"/>
  <c r="D8" i="1"/>
  <c r="E7" i="1"/>
  <c r="D7" i="1"/>
  <c r="D3" i="1" l="1"/>
  <c r="E3" i="1"/>
  <c r="D4" i="1"/>
  <c r="E4" i="1"/>
  <c r="D6" i="1"/>
  <c r="E6" i="1"/>
  <c r="D9" i="1"/>
  <c r="E9" i="1"/>
  <c r="D10" i="1"/>
  <c r="E10" i="1"/>
  <c r="D12" i="1"/>
  <c r="E12" i="1"/>
  <c r="D13" i="1"/>
  <c r="E13" i="1"/>
  <c r="D14" i="1"/>
  <c r="E14" i="1"/>
  <c r="D16" i="1"/>
  <c r="E16" i="1"/>
  <c r="D17" i="1"/>
  <c r="E17" i="1"/>
  <c r="D18" i="1"/>
  <c r="E18" i="1"/>
  <c r="D19" i="1"/>
  <c r="E19" i="1"/>
  <c r="E2" i="1"/>
  <c r="D2" i="1"/>
  <c r="E8" i="3" l="1"/>
  <c r="E7" i="3"/>
</calcChain>
</file>

<file path=xl/sharedStrings.xml><?xml version="1.0" encoding="utf-8"?>
<sst xmlns="http://schemas.openxmlformats.org/spreadsheetml/2006/main" count="199" uniqueCount="56">
  <si>
    <t>CODIFICACION
PRESUPUESTAL</t>
  </si>
  <si>
    <t>MODIFICACIONES AFORO</t>
  </si>
  <si>
    <t>Aportes</t>
  </si>
  <si>
    <t>Propios</t>
  </si>
  <si>
    <t>Nación</t>
  </si>
  <si>
    <t>Total general</t>
  </si>
  <si>
    <t>Cifras en Millones de Pesos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</si>
  <si>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</si>
  <si>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</si>
  <si>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</si>
  <si>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</si>
  <si>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</si>
  <si>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</si>
  <si>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</si>
  <si>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</si>
  <si>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Participación Aforo  de Ingresos  Vigente por Tipo de Recurso</t>
  </si>
  <si>
    <t>3-1-01-1-02-2</t>
  </si>
  <si>
    <t>TASAS Y DERECHOS ADMINISTRATIVOS</t>
  </si>
  <si>
    <t>3-1-01-2-05-1-02-01</t>
  </si>
  <si>
    <t>INTERESES SOBRE DEPOSITOS EN INSTITUCIONES FINANCIERAS</t>
  </si>
  <si>
    <t>3-1-01-2-13-1-01</t>
  </si>
  <si>
    <t>REINTEGROS INCAPACIDADES</t>
  </si>
  <si>
    <t>3-1-01-2-05-3-05</t>
  </si>
  <si>
    <t>3-1-01-2-13-2-02</t>
  </si>
  <si>
    <t>RECUPERACIONES</t>
  </si>
  <si>
    <t>Recaudo Recursos Propios Vs Aforo</t>
  </si>
  <si>
    <t>Desagregación Recaudo Recursos  Propios  por Concepto</t>
  </si>
  <si>
    <t>3-1-01-1-02-2-33</t>
  </si>
  <si>
    <t>PEAJES</t>
  </si>
  <si>
    <t>3-1-01-1-02-2-66</t>
  </si>
  <si>
    <t>TASA POR EL USO DE LA INFRAESTRUCTURA DE TRANSPORTE</t>
  </si>
  <si>
    <t>3-1-01-1-02-5-02-07-3-2</t>
  </si>
  <si>
    <t>SERVICIOS DE ARRENDAMIENTO SIN OPCION DE COMPRA DE OTROS BIENES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</si>
  <si>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</si>
  <si>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</si>
  <si>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</si>
  <si>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</si>
  <si>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</si>
  <si>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</si>
  <si>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</si>
  <si>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</si>
  <si>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</si>
  <si>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</si>
  <si>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</si>
  <si>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 xml:space="preserve">
% RECAUDO EN EFECTIVO 
</t>
  </si>
  <si>
    <t>3-1-01-2-13-1-03</t>
  </si>
  <si>
    <t>REINTEGROS GASTOS DE FUNCIONAMIENTO</t>
  </si>
  <si>
    <t>3-1-01-1-02-6-01</t>
  </si>
  <si>
    <t>3-1-01-1-02-6-02</t>
  </si>
  <si>
    <t>INDEMNIZACIONES RELACIONADAS CON SEGUROS NO DE VIDA</t>
  </si>
  <si>
    <t>SENTENCIAS Y CONCILIACIONES</t>
  </si>
  <si>
    <t>3-1-01-1-02-3-01-03</t>
  </si>
  <si>
    <t>SANCIONES DISCIPLINARIAS</t>
  </si>
  <si>
    <t>3-1-01-2-13-1-05</t>
  </si>
  <si>
    <t>REINTEGROS GASTOS DE INVERSION</t>
  </si>
  <si>
    <t>3-1-01-2-05-3-01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</si>
</sst>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0.0000%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 applyFill="1" applyBorder="1" applyAlignment="1">
      <alignment vertical="center"/>
    </xf>
    <xf numFmtId="164" fontId="6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8" fillId="0" borderId="0" xfId="0" applyFont="1"/>
    <xf numFmtId="0" fontId="9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10" fillId="3" borderId="0" xfId="0" applyFont="1" applyFill="1" applyBorder="1"/>
    <xf numFmtId="0" fontId="11" fillId="0" borderId="0" xfId="0" applyFont="1"/>
    <xf numFmtId="9" fontId="0" fillId="0" borderId="0" xfId="2" applyFont="1"/>
    <xf numFmtId="9" fontId="9" fillId="2" borderId="3" xfId="0" applyNumberFormat="1" applyFont="1" applyFill="1" applyBorder="1"/>
    <xf numFmtId="0" fontId="4" fillId="0" borderId="0" xfId="3"/>
    <xf numFmtId="0" fontId="12" fillId="0" borderId="0" xfId="3" applyFont="1"/>
    <xf numFmtId="0" fontId="14" fillId="0" borderId="0" xfId="4" applyFont="1"/>
    <xf numFmtId="0" fontId="15" fillId="0" borderId="0" xfId="3" applyFont="1"/>
    <xf numFmtId="0" fontId="16" fillId="0" borderId="0" xfId="4" applyFont="1"/>
    <xf numFmtId="0" fontId="6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0" fontId="17" fillId="0" borderId="0" xfId="0" applyFont="1" applyFill="1"/>
    <xf numFmtId="0" fontId="17" fillId="0" borderId="0" xfId="0" applyFont="1" applyFill="1" applyBorder="1"/>
    <xf numFmtId="0" fontId="3" fillId="0" borderId="0" xfId="0" applyFont="1"/>
    <xf numFmtId="0" fontId="3" fillId="0" borderId="0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10" fontId="10" fillId="0" borderId="0" xfId="0" applyNumberFormat="1" applyFont="1" applyFill="1"/>
    <xf numFmtId="165" fontId="6" fillId="0" borderId="0" xfId="0" applyNumberFormat="1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164" fontId="0" fillId="0" borderId="0" xfId="0" applyNumberFormat="1"/>
    <xf numFmtId="164" fontId="10" fillId="0" borderId="0" xfId="1" applyFont="1" applyFill="1" applyBorder="1"/>
    <xf numFmtId="164" fontId="10" fillId="0" borderId="0" xfId="1" applyFont="1" applyFill="1"/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64" fontId="19" fillId="5" borderId="1" xfId="1" applyNumberFormat="1" applyFont="1" applyFill="1" applyBorder="1" applyAlignment="1">
      <alignment horizontal="center" vertical="center" wrapText="1"/>
    </xf>
    <xf numFmtId="164" fontId="18" fillId="5" borderId="1" xfId="1" applyNumberFormat="1" applyFont="1" applyFill="1" applyBorder="1" applyAlignment="1">
      <alignment horizontal="center" vertical="center" wrapText="1"/>
    </xf>
    <xf numFmtId="41" fontId="0" fillId="0" borderId="0" xfId="0" applyNumberFormat="1"/>
    <xf numFmtId="164" fontId="19" fillId="5" borderId="1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top" readingOrder="1"/>
    </xf>
    <xf numFmtId="0" fontId="0" fillId="0" borderId="0" xfId="0" pivotButton="1" applyAlignment="1">
      <alignment vertical="center"/>
    </xf>
    <xf numFmtId="0" fontId="0" fillId="0" borderId="0" xfId="0" applyAlignment="1">
      <alignment vertical="center" wrapText="1"/>
    </xf>
    <xf numFmtId="10" fontId="10" fillId="5" borderId="0" xfId="0" applyNumberFormat="1" applyFont="1" applyFill="1"/>
    <xf numFmtId="0" fontId="10" fillId="5" borderId="0" xfId="0" applyFont="1" applyFill="1" applyAlignment="1">
      <alignment horizontal="left"/>
    </xf>
    <xf numFmtId="164" fontId="6" fillId="4" borderId="1" xfId="1" applyFont="1" applyFill="1" applyBorder="1" applyAlignment="1">
      <alignment vertical="center"/>
    </xf>
    <xf numFmtId="166" fontId="0" fillId="0" borderId="0" xfId="0" applyNumberFormat="1"/>
    <xf numFmtId="49" fontId="20" fillId="3" borderId="0" xfId="0" applyNumberFormat="1" applyFont="1" applyFill="1" applyBorder="1" applyAlignment="1">
      <alignment horizontal="left" vertical="center" wrapText="1" readingOrder="1"/>
    </xf>
    <xf numFmtId="0" fontId="20" fillId="3" borderId="0" xfId="0" applyFont="1" applyFill="1" applyBorder="1" applyAlignment="1">
      <alignment vertical="center" wrapText="1" readingOrder="1"/>
    </xf>
    <xf numFmtId="49" fontId="20" fillId="3" borderId="4" xfId="0" applyNumberFormat="1" applyFont="1" applyFill="1" applyBorder="1" applyAlignment="1">
      <alignment horizontal="left" vertical="center" wrapText="1" readingOrder="1"/>
    </xf>
    <xf numFmtId="0" fontId="20" fillId="3" borderId="5" xfId="0" applyFont="1" applyFill="1" applyBorder="1" applyAlignment="1">
      <alignment vertical="center" wrapText="1" readingOrder="1"/>
    </xf>
  </cellXfs>
  <cellStyles count="7">
    <cellStyle name="Hipervínculo" xfId="4" builtinId="8"/>
    <cellStyle name="Millares" xfId="1" builtinId="3"/>
    <cellStyle name="Millares 2" xfId="6" xr:uid="{11B8E980-C825-4F9E-A93D-F2CA68C74849}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121"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6" formatCode="0.0000%"/>
    </dxf>
    <dxf>
      <alignment vertical="center"/>
    </dxf>
    <dxf>
      <alignment vertical="center"/>
    </dxf>
    <dxf>
      <alignment wrapText="1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7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Sep  Ingresos  2021.xlsx]Parcitipación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7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5024124.2921670005</c:v>
                </c:pt>
                <c:pt idx="1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Sep  Ingresos  2021.xlsx]Recaudo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0%" sourceLinked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tx>
            <c:rich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r>
                  <a:rPr lang="en-US"/>
                  <a:t>0,0005%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1"/>
          <c:showBubbleSize val="1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0,0005%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DA2-4EE1-805F-35119960C5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'Recaudo Recursos Propios'!$C$27:$C$40</c:f>
              <c:strCache>
                <c:ptCount val="13"/>
                <c:pt idx="0">
                  <c:v>REINTEGROS GASTOS DE FUNCIONAMIENTO</c:v>
                </c:pt>
                <c:pt idx="1">
                  <c:v>REINTEGROS INCAPACIDADES</c:v>
                </c:pt>
                <c:pt idx="2">
                  <c:v>SENTENCIAS Y CONCILIACIONES</c:v>
                </c:pt>
                <c:pt idx="3">
                  <c:v>INTERESES SOBRE DEPOSITOS EN INSTITUCIONES FINANCIERAS</c:v>
                </c:pt>
                <c:pt idx="4">
                  <c:v>SANCIONES DISCIPLINARIAS</c:v>
                </c:pt>
                <c:pt idx="5">
                  <c:v>RENDIMIENTOS RECURSOS ENTREGADOS EN ADMINISTRACION</c:v>
                </c:pt>
                <c:pt idx="6">
                  <c:v>SERVICIOS DE ARRENDAMIENTO SIN OPCION DE COMPRA DE OTROS BIENES</c:v>
                </c:pt>
                <c:pt idx="7">
                  <c:v>RECUPERACIONES</c:v>
                </c:pt>
                <c:pt idx="8">
                  <c:v>RENDIMIENTOS RECURSOS ENTREGADOS POR LA ENTIDAD CONCEDENTE EN LOS PATRIMONIOS AUTÓNOMOS</c:v>
                </c:pt>
                <c:pt idx="9">
                  <c:v>REINTEGROS GASTOS DE INVERSION</c:v>
                </c:pt>
                <c:pt idx="10">
                  <c:v>PEAJES</c:v>
                </c:pt>
                <c:pt idx="11">
                  <c:v>INDEMNIZACIONES RELACIONADAS CON SEGUROS NO DE VIDA</c:v>
                </c:pt>
                <c:pt idx="12">
                  <c:v>TASA POR EL USO DE LA INFRAESTRUCTURA DE TRANSPORTE</c:v>
                </c:pt>
              </c:strCache>
            </c:strRef>
          </c:cat>
          <c:val>
            <c:numRef>
              <c:f>'Recaudo Recursos Propios'!$D$27:$D$40</c:f>
              <c:numCache>
                <c:formatCode>0.00%</c:formatCode>
                <c:ptCount val="13"/>
                <c:pt idx="0">
                  <c:v>5.4921193398944129E-6</c:v>
                </c:pt>
                <c:pt idx="1">
                  <c:v>9.5398129081326693E-5</c:v>
                </c:pt>
                <c:pt idx="2">
                  <c:v>1.2166683988001234E-4</c:v>
                </c:pt>
                <c:pt idx="3">
                  <c:v>1.7503277846824967E-4</c:v>
                </c:pt>
                <c:pt idx="4">
                  <c:v>1.8900952844083584E-4</c:v>
                </c:pt>
                <c:pt idx="5">
                  <c:v>6.7771217913495396E-4</c:v>
                </c:pt>
                <c:pt idx="6">
                  <c:v>2.403806386461533E-3</c:v>
                </c:pt>
                <c:pt idx="7">
                  <c:v>4.3418970515387177E-3</c:v>
                </c:pt>
                <c:pt idx="8">
                  <c:v>7.2671262869664684E-3</c:v>
                </c:pt>
                <c:pt idx="9">
                  <c:v>9.5636728859435499E-3</c:v>
                </c:pt>
                <c:pt idx="10">
                  <c:v>7.5033448948075607E-2</c:v>
                </c:pt>
                <c:pt idx="11">
                  <c:v>7.6647164732873696E-2</c:v>
                </c:pt>
                <c:pt idx="12">
                  <c:v>0.82347857213379527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Sep  Ingresos  2021.xlsx]Aforo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144296.02689865002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6E-4672-86B0-F44C0434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30 de  septiembre de 2021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2</xdr:col>
      <xdr:colOff>1262508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4327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septiembre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2021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256964</xdr:colOff>
      <xdr:row>22</xdr:row>
      <xdr:rowOff>421104</xdr:rowOff>
    </xdr:from>
    <xdr:to>
      <xdr:col>5</xdr:col>
      <xdr:colOff>531393</xdr:colOff>
      <xdr:row>45</xdr:row>
      <xdr:rowOff>70184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933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septiembre de  2021</a:t>
          </a:r>
        </a:p>
      </xdr:txBody>
    </xdr:sp>
    <xdr:clientData/>
  </xdr:oneCellAnchor>
  <xdr:twoCellAnchor editAs="oneCell">
    <xdr:from>
      <xdr:col>5</xdr:col>
      <xdr:colOff>155116</xdr:colOff>
      <xdr:row>5</xdr:row>
      <xdr:rowOff>38924</xdr:rowOff>
    </xdr:from>
    <xdr:to>
      <xdr:col>6</xdr:col>
      <xdr:colOff>1036988</xdr:colOff>
      <xdr:row>10</xdr:row>
      <xdr:rowOff>124649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458" y="991424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902368</xdr:colOff>
      <xdr:row>22</xdr:row>
      <xdr:rowOff>50132</xdr:rowOff>
    </xdr:from>
    <xdr:to>
      <xdr:col>6</xdr:col>
      <xdr:colOff>190875</xdr:colOff>
      <xdr:row>22</xdr:row>
      <xdr:rowOff>270711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973552" y="4812632"/>
          <a:ext cx="2346534" cy="22057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2</xdr:col>
      <xdr:colOff>1281558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septiembre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2021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0.0727</cdr:x>
      <cdr:y>0</cdr:y>
    </cdr:from>
    <cdr:to>
      <cdr:x>0.85113</cdr:x>
      <cdr:y>0.14761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700773" y="0"/>
          <a:ext cx="7503529" cy="7184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Recursos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51%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jrodriguez\AppData\Local\Microsoft\Windows\INetCache\Content.Outlook\2DHCCL18\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 "/>
      <sheetName val="FEBRERO 2021"/>
      <sheetName val="MARZO 2021 "/>
      <sheetName val="ABRIL 2021"/>
      <sheetName val="MAYO 2021"/>
      <sheetName val="JUNIO 2021"/>
      <sheetName val="JULIO 2021"/>
      <sheetName val="AGOSTO 2021"/>
      <sheetName val="SEPTIEMBRE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7">
          <cell r="I47">
            <v>695418475431.54004</v>
          </cell>
          <cell r="L47">
            <v>4612928524666.8398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497.499101620371" createdVersion="6" refreshedVersion="7" minRefreshableVersion="3" recordCount="18" xr:uid="{00000000-000A-0000-FFFF-FFFF10000000}">
  <cacheSource type="worksheet">
    <worksheetSource ref="A1:G19" sheet="sep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emiMixedTypes="0" containsString="0" containsNumber="1" minValue="0" maxValue="4053517.0423050001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4053517.0423050001"/>
    </cacheField>
    <cacheField name="_x000a_RECAUDO EN EFECTIVO _x000a_" numFmtId="164">
      <sharedItems containsSemiMixedTypes="0" containsString="0" containsNumber="1" minValue="0" maxValue="416716.26633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497.501099537039" createdVersion="7" refreshedVersion="7" minRefreshableVersion="3" recordCount="17" xr:uid="{3A304039-AF68-4503-834A-EA4A52D6ADF1}">
  <cacheSource type="worksheet">
    <worksheetSource ref="A1:C18" sheet="Recuado"/>
  </cacheSource>
  <cacheFields count="3">
    <cacheField name="CONCEPTO INGRESO" numFmtId="0">
      <sharedItems count="16">
        <s v="PEAJES"/>
        <s v="TASA POR EL USO DE LA INFRAESTRUCTURA DE TRANSPORTE"/>
        <s v="SANCIONES DISCIPLINARIAS"/>
        <s v="SERVICIOS DE ARRENDAMIENTO SIN OPCION DE COMPRA DE OTROS BIENES"/>
        <s v="INDEMNIZACIONES RELACIONADAS CON SEGUROS NO DE VIDA"/>
        <s v="SENTENCIAS Y CONCILIACIO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INTEGROS GASTOS DE INVERSION"/>
        <s v="RECUPERACIONES"/>
        <s v="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_x000a_RECAUDO EN EFECTIVO _x000a_" numFmtId="164">
      <sharedItems containsSemiMixedTypes="0" containsString="0" containsNumber="1" minValue="792491" maxValue="4167162663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497.501652430554" createdVersion="7" refreshedVersion="7" minRefreshableVersion="3" recordCount="18" xr:uid="{FCAC8D0C-7F92-4FAE-BCF6-6C937395F33F}">
  <cacheSource type="worksheet">
    <worksheetSource ref="A1:C19" sheet="Recuado"/>
  </cacheSource>
  <cacheFields count="3">
    <cacheField name="CONCEPTO INGRESO" numFmtId="0">
      <sharedItems containsBlank="1" count="17">
        <s v="PEAJES"/>
        <s v="TASA POR EL USO DE LA INFRAESTRUCTURA DE TRANSPORTE"/>
        <s v="SANCIONES DISCIPLINARIAS"/>
        <s v="SERVICIOS DE ARRENDAMIENTO SIN OPCION DE COMPRA DE OTROS BIENES"/>
        <s v="INDEMNIZACIONES RELACIONADAS CON SEGUROS NO DE VIDA"/>
        <s v="SENTENCIAS Y CONCILIACIO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INTEGROS GASTOS DE INVERSION"/>
        <s v="RECUPERACIONES"/>
        <s v="FUNCIONAMIENTO"/>
        <s v="DEUDA"/>
        <s v="INVERSIÓN"/>
        <m/>
      </sharedItems>
    </cacheField>
    <cacheField name="Aportes" numFmtId="0">
      <sharedItems containsBlank="1" count="3">
        <s v="Propios"/>
        <s v="Nación"/>
        <m/>
      </sharedItems>
    </cacheField>
    <cacheField name="_x000a_RECAUDO EN EFECTIVO _x000a_" numFmtId="0">
      <sharedItems containsString="0" containsBlank="1" containsNumber="1" minValue="792491" maxValue="4167162663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497.502320486114" createdVersion="7" refreshedVersion="7" minRefreshableVersion="3" recordCount="15" xr:uid="{6E44326E-B13E-4233-8F24-139DE02D3685}">
  <cacheSource type="worksheet">
    <worksheetSource ref="B1:H16" sheet="sep"/>
  </cacheSource>
  <cacheFields count="7">
    <cacheField name="CONCEPTO INGRESO" numFmtId="0">
      <sharedItems count="14">
        <s v="TASAS Y DERECHOS ADMINISTRATIVOS"/>
        <s v="PEAJES"/>
        <s v="TASA POR EL USO DE LA INFRAESTRUCTURA DE TRANSPORTE"/>
        <s v="SANCIONES DISCIPLINARIAS"/>
        <s v="SERVICIOS DE ARRENDAMIENTO SIN OPCION DE COMPRA DE OTROS BIENES"/>
        <s v="INDEMNIZACIONES RELACIONADAS CON SEGUROS NO DE VIDA"/>
        <s v="SENTENCIAS Y CONCILIACIO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INTEGROS GASTOS DE INVERSION"/>
        <s v="RECUPERACIONES"/>
      </sharedItems>
    </cacheField>
    <cacheField name="Aportes" numFmtId="0">
      <sharedItems count="1">
        <s v="Propios"/>
      </sharedItems>
    </cacheField>
    <cacheField name="_x000a_AFORO INICIAL_x000a_" numFmtId="164">
      <sharedItems containsSemiMixedTypes="0" containsString="0" containsNumber="1" containsInteger="1" minValue="0" maxValue="284167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containsInteger="1" minValue="0" maxValue="284167"/>
    </cacheField>
    <cacheField name="_x000a_RECAUDO EN EFECTIVO _x000a_" numFmtId="164">
      <sharedItems containsSemiMixedTypes="0" containsString="0" containsNumber="1" minValue="0" maxValue="118824.68619508002"/>
    </cacheField>
    <cacheField name="_x000a_SALDO DE AFORO POR RECAUDAR_x000a_" numFmtId="164">
      <sharedItems containsSemiMixedTypes="0" containsString="0" containsNumber="1" minValue="-118824.68619508002" maxValue="2841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s v="3-1-01-1-02-2"/>
    <s v="TASAS Y DERECHOS ADMINISTRATIVOS"/>
    <x v="0"/>
    <n v="284167"/>
    <n v="0"/>
    <n v="284167"/>
    <n v="0"/>
  </r>
  <r>
    <s v="3-1-01-1-02-2-33"/>
    <s v="PEAJES"/>
    <x v="0"/>
    <n v="0"/>
    <n v="0"/>
    <n v="0"/>
    <n v="10827.028567709998"/>
  </r>
  <r>
    <s v="3-1-01-1-02-2-66"/>
    <s v="TASA POR EL USO DE LA INFRAESTRUCTURA DE TRANSPORTE"/>
    <x v="0"/>
    <n v="0"/>
    <n v="0"/>
    <n v="0"/>
    <n v="118824.68619508002"/>
  </r>
  <r>
    <s v="3-1-01-1-02-3-01-03"/>
    <s v="SANCIONES DISCIPLINARIAS"/>
    <x v="0"/>
    <n v="0"/>
    <n v="0"/>
    <n v="0"/>
    <n v="27.273323999999999"/>
  </r>
  <r>
    <s v="3-1-01-1-02-5-02-07-3-2"/>
    <s v="SERVICIOS DE ARRENDAMIENTO SIN OPCION DE COMPRA DE OTROS BIENES"/>
    <x v="0"/>
    <n v="0"/>
    <n v="0"/>
    <n v="0"/>
    <n v="346.859711"/>
  </r>
  <r>
    <s v="3-1-01-1-02-6-01"/>
    <s v="INDEMNIZACIONES RELACIONADAS CON SEGUROS NO DE VIDA"/>
    <x v="0"/>
    <n v="0"/>
    <n v="0"/>
    <n v="0"/>
    <n v="11059.881343999999"/>
  </r>
  <r>
    <s v="3-1-01-1-02-6-02"/>
    <s v="SENTENCIAS Y CONCILIACIONES"/>
    <x v="0"/>
    <n v="0"/>
    <n v="0"/>
    <n v="0"/>
    <n v="17.5560416"/>
  </r>
  <r>
    <s v="3-1-01-2-05-1-02-01"/>
    <s v="INTERESES SOBRE DEPOSITOS EN INSTITUCIONES FINANCIERAS"/>
    <x v="0"/>
    <n v="0"/>
    <n v="0"/>
    <n v="0"/>
    <n v="25.256534510000002"/>
  </r>
  <r>
    <s v="3-1-01-2-05-1-02-04"/>
    <s v="RENDIMIENTOS RECURSOS ENTREGADOS EN ADMINISTRACION"/>
    <x v="0"/>
    <n v="0"/>
    <n v="0"/>
    <n v="0"/>
    <n v="73.599066830000012"/>
  </r>
  <r>
    <s v="3-1-01-2-05-3-01"/>
    <s v="RENDIMIENTOS RECURSOS ENTREGADOS EN ADMINISTRACION"/>
    <x v="0"/>
    <n v="0"/>
    <n v="0"/>
    <n v="0"/>
    <n v="24.192108000000001"/>
  </r>
  <r>
    <s v="3-1-01-2-05-3-05"/>
    <s v="RENDIMIENTOS RECURSOS ENTREGADOS POR LA ENTIDAD CONCEDENTE EN LOS PATRIMONIOS AUTÓNOMOS"/>
    <x v="0"/>
    <n v="0"/>
    <n v="0"/>
    <n v="0"/>
    <n v="1048.6174501799999"/>
  </r>
  <r>
    <s v="3-1-01-2-13-1-01"/>
    <s v="REINTEGROS INCAPACIDADES"/>
    <x v="0"/>
    <n v="0"/>
    <n v="0"/>
    <n v="0"/>
    <n v="13.765571"/>
  </r>
  <r>
    <s v="3-1-01-2-13-1-03"/>
    <s v="REINTEGROS GASTOS DE FUNCIONAMIENTO"/>
    <x v="0"/>
    <n v="0"/>
    <n v="0"/>
    <n v="0"/>
    <n v="0.79249099999999995"/>
  </r>
  <r>
    <s v="3-1-01-2-13-1-05"/>
    <s v="REINTEGROS GASTOS DE INVERSION"/>
    <x v="0"/>
    <n v="0"/>
    <n v="0"/>
    <n v="0"/>
    <n v="1380"/>
  </r>
  <r>
    <s v="3-1-01-2-13-2-02"/>
    <s v="RECUPERACIONES"/>
    <x v="0"/>
    <n v="0"/>
    <n v="0"/>
    <n v="0"/>
    <n v="626.51849373999994"/>
  </r>
  <r>
    <n v="41"/>
    <s v="FUNCIONAMIENTO"/>
    <x v="1"/>
    <n v="1408.779"/>
    <n v="0"/>
    <n v="1408.779"/>
    <n v="1408.779"/>
  </r>
  <r>
    <n v="42"/>
    <s v="DEUDA"/>
    <x v="1"/>
    <n v="969198.47086200002"/>
    <n v="0"/>
    <n v="969198.47086200002"/>
    <n v="416716.26633000001"/>
  </r>
  <r>
    <n v="43"/>
    <s v="INVERSIÓN"/>
    <x v="1"/>
    <n v="4053517.0423050001"/>
    <n v="0"/>
    <n v="4053517.0423050001"/>
    <n v="132997.403202890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  <x v="0"/>
    <n v="10827028567.709999"/>
  </r>
  <r>
    <x v="1"/>
    <x v="0"/>
    <n v="118824686195.08002"/>
  </r>
  <r>
    <x v="2"/>
    <x v="0"/>
    <n v="27273324"/>
  </r>
  <r>
    <x v="3"/>
    <x v="0"/>
    <n v="346859711"/>
  </r>
  <r>
    <x v="4"/>
    <x v="0"/>
    <n v="11059881344"/>
  </r>
  <r>
    <x v="5"/>
    <x v="0"/>
    <n v="17556041.600000001"/>
  </r>
  <r>
    <x v="6"/>
    <x v="0"/>
    <n v="25256534.510000002"/>
  </r>
  <r>
    <x v="7"/>
    <x v="0"/>
    <n v="73599066.830000013"/>
  </r>
  <r>
    <x v="7"/>
    <x v="0"/>
    <n v="24192108"/>
  </r>
  <r>
    <x v="8"/>
    <x v="0"/>
    <n v="1048617450.1799999"/>
  </r>
  <r>
    <x v="9"/>
    <x v="0"/>
    <n v="13765571"/>
  </r>
  <r>
    <x v="10"/>
    <x v="0"/>
    <n v="792491"/>
  </r>
  <r>
    <x v="11"/>
    <x v="0"/>
    <n v="1380000000"/>
  </r>
  <r>
    <x v="12"/>
    <x v="0"/>
    <n v="626518493.73999989"/>
  </r>
  <r>
    <x v="13"/>
    <x v="1"/>
    <n v="1408779000"/>
  </r>
  <r>
    <x v="14"/>
    <x v="1"/>
    <n v="416716266330"/>
  </r>
  <r>
    <x v="15"/>
    <x v="1"/>
    <n v="132997403202.8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x v="0"/>
    <n v="10827028567.709999"/>
  </r>
  <r>
    <x v="1"/>
    <x v="0"/>
    <n v="118824686195.08002"/>
  </r>
  <r>
    <x v="2"/>
    <x v="0"/>
    <n v="27273324"/>
  </r>
  <r>
    <x v="3"/>
    <x v="0"/>
    <n v="346859711"/>
  </r>
  <r>
    <x v="4"/>
    <x v="0"/>
    <n v="11059881344"/>
  </r>
  <r>
    <x v="5"/>
    <x v="0"/>
    <n v="17556041.600000001"/>
  </r>
  <r>
    <x v="6"/>
    <x v="0"/>
    <n v="25256534.510000002"/>
  </r>
  <r>
    <x v="7"/>
    <x v="0"/>
    <n v="73599066.830000013"/>
  </r>
  <r>
    <x v="7"/>
    <x v="0"/>
    <n v="24192108"/>
  </r>
  <r>
    <x v="8"/>
    <x v="0"/>
    <n v="1048617450.1799999"/>
  </r>
  <r>
    <x v="9"/>
    <x v="0"/>
    <n v="13765571"/>
  </r>
  <r>
    <x v="10"/>
    <x v="0"/>
    <n v="792491"/>
  </r>
  <r>
    <x v="11"/>
    <x v="0"/>
    <n v="1380000000"/>
  </r>
  <r>
    <x v="12"/>
    <x v="0"/>
    <n v="626518493.73999989"/>
  </r>
  <r>
    <x v="13"/>
    <x v="1"/>
    <n v="1408779000"/>
  </r>
  <r>
    <x v="14"/>
    <x v="1"/>
    <n v="416716266330"/>
  </r>
  <r>
    <x v="15"/>
    <x v="1"/>
    <n v="132997403202.89"/>
  </r>
  <r>
    <x v="16"/>
    <x v="2"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n v="284167"/>
    <n v="0"/>
    <n v="284167"/>
    <n v="0"/>
    <n v="284167"/>
  </r>
  <r>
    <x v="1"/>
    <x v="0"/>
    <n v="0"/>
    <n v="0"/>
    <n v="0"/>
    <n v="10827.028567709998"/>
    <n v="-10827.028567709998"/>
  </r>
  <r>
    <x v="2"/>
    <x v="0"/>
    <n v="0"/>
    <n v="0"/>
    <n v="0"/>
    <n v="118824.68619508002"/>
    <n v="-118824.68619508002"/>
  </r>
  <r>
    <x v="3"/>
    <x v="0"/>
    <n v="0"/>
    <n v="0"/>
    <n v="0"/>
    <n v="27.273323999999999"/>
    <n v="-27.273323999999999"/>
  </r>
  <r>
    <x v="4"/>
    <x v="0"/>
    <n v="0"/>
    <n v="0"/>
    <n v="0"/>
    <n v="346.859711"/>
    <n v="-346.859711"/>
  </r>
  <r>
    <x v="5"/>
    <x v="0"/>
    <n v="0"/>
    <n v="0"/>
    <n v="0"/>
    <n v="11059.881343999999"/>
    <n v="-11059.881343999999"/>
  </r>
  <r>
    <x v="6"/>
    <x v="0"/>
    <n v="0"/>
    <n v="0"/>
    <n v="0"/>
    <n v="17.5560416"/>
    <n v="-17.5560416"/>
  </r>
  <r>
    <x v="7"/>
    <x v="0"/>
    <n v="0"/>
    <n v="0"/>
    <n v="0"/>
    <n v="25.256534510000002"/>
    <n v="-25.256534510000002"/>
  </r>
  <r>
    <x v="8"/>
    <x v="0"/>
    <n v="0"/>
    <n v="0"/>
    <n v="0"/>
    <n v="73.599066830000012"/>
    <n v="-73.599066830000012"/>
  </r>
  <r>
    <x v="8"/>
    <x v="0"/>
    <n v="0"/>
    <n v="0"/>
    <n v="0"/>
    <n v="24.192108000000001"/>
    <n v="-24.192108000000001"/>
  </r>
  <r>
    <x v="9"/>
    <x v="0"/>
    <n v="0"/>
    <n v="0"/>
    <n v="0"/>
    <n v="1048.6174501799999"/>
    <n v="-992.9095188"/>
  </r>
  <r>
    <x v="10"/>
    <x v="0"/>
    <n v="0"/>
    <n v="0"/>
    <n v="0"/>
    <n v="13.765571"/>
    <n v="-13.765571"/>
  </r>
  <r>
    <x v="11"/>
    <x v="0"/>
    <n v="0"/>
    <n v="0"/>
    <n v="0"/>
    <n v="0.79249099999999995"/>
    <n v="-0.79249099999999995"/>
  </r>
  <r>
    <x v="12"/>
    <x v="0"/>
    <n v="0"/>
    <n v="0"/>
    <n v="0"/>
    <n v="1380"/>
    <n v="-1380"/>
  </r>
  <r>
    <x v="13"/>
    <x v="0"/>
    <n v="0"/>
    <n v="0"/>
    <n v="0"/>
    <n v="626.51849373999994"/>
    <n v="-626.518493739999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27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120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6BB96B-33AD-404B-9E05-19D2580E21B3}" name="TablaDinámica1" cacheId="28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9" rowHeaderCaption="Concepto de Ingreso ">
  <location ref="C8:E22" firstHeaderRow="0" firstDataRow="1" firstDataCol="1" rowPageCount="1" colPageCount="1"/>
  <pivotFields count="3">
    <pivotField axis="axisRow" showAll="0" sortType="descending">
      <items count="17">
        <item x="14"/>
        <item x="13"/>
        <item x="6"/>
        <item x="15"/>
        <item x="0"/>
        <item x="12"/>
        <item x="9"/>
        <item x="7"/>
        <item x="8"/>
        <item x="3"/>
        <item x="1"/>
        <item x="10"/>
        <item x="4"/>
        <item x="5"/>
        <item x="2"/>
        <item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dataField="1" numFmtId="164" showAll="0"/>
  </pivotFields>
  <rowFields count="1">
    <field x="0"/>
  </rowFields>
  <rowItems count="14">
    <i>
      <x v="10"/>
    </i>
    <i>
      <x v="12"/>
    </i>
    <i>
      <x v="4"/>
    </i>
    <i>
      <x v="15"/>
    </i>
    <i>
      <x v="8"/>
    </i>
    <i>
      <x v="5"/>
    </i>
    <i>
      <x v="9"/>
    </i>
    <i>
      <x v="7"/>
    </i>
    <i>
      <x v="14"/>
    </i>
    <i>
      <x v="2"/>
    </i>
    <i>
      <x v="13"/>
    </i>
    <i>
      <x v="6"/>
    </i>
    <i>
      <x v="11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 _x000a_RECAUDO EN EFECTIVO _x000a_" fld="2" baseField="0" baseItem="0"/>
    <dataField name="_x000a_% RECAUDO EN EFECTIVO _x000a_" fld="2" showDataAs="percentOfTotal" baseField="0" baseItem="0" numFmtId="10"/>
  </dataFields>
  <formats count="8">
    <format dxfId="9">
      <pivotArea outline="0" collapsedLevelsAreSubtotals="1" fieldPosition="0"/>
    </format>
    <format dxfId="8">
      <pivotArea collapsedLevelsAreSubtotals="1" fieldPosition="0">
        <references count="1">
          <reference field="0" count="1">
            <x v="6"/>
          </reference>
        </references>
      </pivotArea>
    </format>
    <format dxfId="7">
      <pivotArea outline="0" fieldPosition="0">
        <references count="1">
          <reference field="4294967294" count="1">
            <x v="1"/>
          </reference>
        </references>
      </pivotArea>
    </format>
    <format dxfId="6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field="0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1"/>
          </reference>
          <reference field="0" count="1"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4E7C4C-FA24-4C5E-AF94-E67B560EB150}" name="TablaDinámica4" cacheId="29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6" rowHeaderCaption="Concepto de Ingreso ">
  <location ref="C26:D40" firstHeaderRow="1" firstDataRow="1" firstDataCol="1" rowPageCount="1" colPageCount="1"/>
  <pivotFields count="3">
    <pivotField axis="axisRow" showAll="0" sortType="ascending">
      <items count="18">
        <item x="9"/>
        <item x="7"/>
        <item x="6"/>
        <item x="12"/>
        <item x="0"/>
        <item x="1"/>
        <item x="3"/>
        <item x="8"/>
        <item x="13"/>
        <item x="14"/>
        <item x="15"/>
        <item x="10"/>
        <item x="4"/>
        <item x="5"/>
        <item x="16"/>
        <item x="2"/>
        <item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4">
        <item sd="0" x="0"/>
        <item h="1" x="1"/>
        <item h="1" x="2"/>
        <item t="default"/>
      </items>
    </pivotField>
    <pivotField dataField="1" numFmtId="164" showAll="0"/>
  </pivotFields>
  <rowFields count="1">
    <field x="0"/>
  </rowFields>
  <rowItems count="14">
    <i>
      <x v="11"/>
    </i>
    <i>
      <x/>
    </i>
    <i>
      <x v="13"/>
    </i>
    <i>
      <x v="2"/>
    </i>
    <i>
      <x v="15"/>
    </i>
    <i>
      <x v="1"/>
    </i>
    <i>
      <x v="6"/>
    </i>
    <i>
      <x v="3"/>
    </i>
    <i>
      <x v="7"/>
    </i>
    <i>
      <x v="16"/>
    </i>
    <i>
      <x v="4"/>
    </i>
    <i>
      <x v="12"/>
    </i>
    <i>
      <x v="5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10">
    <format dxfId="119">
      <pivotArea outline="0" collapsedLevelsAreSubtotals="1" fieldPosition="0"/>
    </format>
    <format dxfId="118">
      <pivotArea collapsedLevelsAreSubtotals="1" fieldPosition="0">
        <references count="1">
          <reference field="0" count="1">
            <x v="0"/>
          </reference>
        </references>
      </pivotArea>
    </format>
    <format dxfId="117">
      <pivotArea type="all" dataOnly="0" outline="0" fieldPosition="0"/>
    </format>
    <format dxfId="116">
      <pivotArea outline="0" collapsedLevelsAreSubtotals="1" fieldPosition="0"/>
    </format>
    <format dxfId="115">
      <pivotArea field="0" type="button" dataOnly="0" labelOnly="1" outline="0" axis="axisRow" fieldPosition="0"/>
    </format>
    <format dxfId="11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13">
      <pivotArea dataOnly="0" labelOnly="1" grandRow="1" outline="0" fieldPosition="0"/>
    </format>
    <format dxfId="112">
      <pivotArea dataOnly="0" labelOnly="1" outline="0" axis="axisValues" fieldPosition="0"/>
    </format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0" type="button" dataOnly="0" labelOnly="1" outline="0" axis="axisRow" fieldPosition="0"/>
    </format>
    <format dxfId="108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07">
      <pivotArea dataOnly="0" labelOnly="1" grandRow="1" outline="0" fieldPosition="0"/>
    </format>
    <format dxfId="106">
      <pivotArea dataOnly="0" labelOnly="1" outline="0" axis="axisValues" fieldPosition="0"/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field="0" type="button" dataOnly="0" labelOnly="1" outline="0" axis="axisRow" fieldPosition="0"/>
    </format>
    <format dxfId="10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01">
      <pivotArea dataOnly="0" labelOnly="1" grandRow="1" outline="0" fieldPosition="0"/>
    </format>
    <format dxfId="100">
      <pivotArea dataOnly="0" labelOnly="1" outline="0" axis="axisValues" fieldPosition="0"/>
    </format>
    <format dxfId="99">
      <pivotArea type="all" dataOnly="0" outline="0" fieldPosition="0"/>
    </format>
    <format dxfId="98">
      <pivotArea outline="0" collapsedLevelsAreSubtotals="1" fieldPosition="0"/>
    </format>
    <format dxfId="97">
      <pivotArea field="0" type="button" dataOnly="0" labelOnly="1" outline="0" axis="axisRow" fieldPosition="0"/>
    </format>
    <format dxfId="9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95">
      <pivotArea dataOnly="0" labelOnly="1" grandRow="1" outline="0" fieldPosition="0"/>
    </format>
    <format dxfId="94">
      <pivotArea dataOnly="0" labelOnly="1" outline="0" axis="axisValues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field="0" type="button" dataOnly="0" labelOnly="1" outline="0" axis="axisRow" fieldPosition="0"/>
    </format>
    <format dxfId="9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9">
      <pivotArea dataOnly="0" labelOnly="1" grandRow="1" outline="0" fieldPosition="0"/>
    </format>
    <format dxfId="88">
      <pivotArea dataOnly="0" labelOnly="1" outline="0" axis="axisValues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field="0" type="button" dataOnly="0" labelOnly="1" outline="0" axis="axisRow" fieldPosition="0"/>
    </format>
    <format dxfId="8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3">
      <pivotArea dataOnly="0" labelOnly="1" grandRow="1" outline="0" fieldPosition="0"/>
    </format>
    <format dxfId="82">
      <pivotArea dataOnly="0" labelOnly="1" outline="0" axis="axisValues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field="0" type="button" dataOnly="0" labelOnly="1" outline="0" axis="axisRow" fieldPosition="0"/>
    </format>
    <format dxfId="78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77">
      <pivotArea dataOnly="0" labelOnly="1" grandRow="1" outline="0" fieldPosition="0"/>
    </format>
    <format dxfId="76">
      <pivotArea dataOnly="0" labelOnly="1" outline="0" axis="axisValues" fieldPosition="0"/>
    </format>
    <format dxfId="75">
      <pivotArea type="all" dataOnly="0" outline="0" fieldPosition="0"/>
    </format>
    <format dxfId="74">
      <pivotArea outline="0" collapsedLevelsAreSubtotals="1" fieldPosition="0"/>
    </format>
    <format dxfId="73">
      <pivotArea field="0" type="button" dataOnly="0" labelOnly="1" outline="0" axis="axisRow" fieldPosition="0"/>
    </format>
    <format dxfId="7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71">
      <pivotArea dataOnly="0" labelOnly="1" grandRow="1" outline="0" fieldPosition="0"/>
    </format>
    <format dxfId="70">
      <pivotArea dataOnly="0" labelOnly="1" outline="0" axis="axisValues" fieldPosition="0"/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field="0" type="button" dataOnly="0" labelOnly="1" outline="0" axis="axisRow" fieldPosition="0"/>
    </format>
    <format dxfId="66">
      <pivotArea dataOnly="0" labelOnly="1" grandRow="1" outline="0" fieldPosition="0"/>
    </format>
    <format dxfId="65">
      <pivotArea dataOnly="0" labelOnly="1" outline="0" axis="axisValues" fieldPosition="0"/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field="0" type="button" dataOnly="0" labelOnly="1" outline="0" axis="axisRow" fieldPosition="0"/>
    </format>
    <format dxfId="61">
      <pivotArea dataOnly="0" labelOnly="1" outline="0" axis="axisValues" fieldPosition="0"/>
    </format>
    <format dxfId="60">
      <pivotArea dataOnly="0" labelOnly="1" fieldPosition="0">
        <references count="1">
          <reference field="0" count="0"/>
        </references>
      </pivotArea>
    </format>
    <format dxfId="59">
      <pivotArea dataOnly="0" labelOnly="1" grandRow="1" outline="0" fieldPosition="0"/>
    </format>
    <format dxfId="58">
      <pivotArea type="all" dataOnly="0" outline="0" fieldPosition="0"/>
    </format>
    <format dxfId="57">
      <pivotArea outline="0" collapsedLevelsAreSubtotals="1" fieldPosition="0"/>
    </format>
    <format dxfId="56">
      <pivotArea field="0" type="button" dataOnly="0" labelOnly="1" outline="0" axis="axisRow" fieldPosition="0"/>
    </format>
    <format dxfId="55">
      <pivotArea dataOnly="0" labelOnly="1" outline="0" axis="axisValues" fieldPosition="0"/>
    </format>
    <format dxfId="54">
      <pivotArea dataOnly="0" labelOnly="1" fieldPosition="0">
        <references count="1">
          <reference field="0" count="0"/>
        </references>
      </pivotArea>
    </format>
    <format dxfId="53">
      <pivotArea dataOnly="0" labelOnly="1" grandRow="1" outline="0" fieldPosition="0"/>
    </format>
    <format dxfId="52">
      <pivotArea outline="0" collapsedLevelsAreSubtotals="1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0" type="button" dataOnly="0" labelOnly="1" outline="0" axis="axisRow" fieldPosition="0"/>
    </format>
    <format dxfId="48">
      <pivotArea dataOnly="0" labelOnly="1" outline="0" axis="axisValues" fieldPosition="0"/>
    </format>
    <format dxfId="47">
      <pivotArea dataOnly="0" labelOnly="1" fieldPosition="0">
        <references count="1">
          <reference field="0" count="0"/>
        </references>
      </pivotArea>
    </format>
    <format dxfId="46">
      <pivotArea dataOnly="0" labelOnly="1" grandRow="1" outline="0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0" type="button" dataOnly="0" labelOnly="1" outline="0" axis="axisRow" fieldPosition="0"/>
    </format>
    <format dxfId="42">
      <pivotArea dataOnly="0" labelOnly="1" outline="0" axis="axisValues" fieldPosition="0"/>
    </format>
    <format dxfId="41">
      <pivotArea dataOnly="0" labelOnly="1" fieldPosition="0">
        <references count="1">
          <reference field="0" count="0"/>
        </references>
      </pivotArea>
    </format>
    <format dxfId="40">
      <pivotArea dataOnly="0" labelOnly="1" grandRow="1" outline="0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0" type="button" dataOnly="0" labelOnly="1" outline="0" axis="axisRow" fieldPosition="0"/>
    </format>
    <format dxfId="36">
      <pivotArea dataOnly="0" labelOnly="1" fieldPosition="0">
        <references count="1">
          <reference field="0" count="0"/>
        </references>
      </pivotArea>
    </format>
    <format dxfId="35">
      <pivotArea dataOnly="0" labelOnly="1" grandRow="1" outline="0" fieldPosition="0"/>
    </format>
    <format dxfId="34">
      <pivotArea dataOnly="0" labelOnly="1" outline="0" axis="axisValues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0" type="button" dataOnly="0" labelOnly="1" outline="0" axis="axisRow" fieldPosition="0"/>
    </format>
    <format dxfId="30">
      <pivotArea dataOnly="0" labelOnly="1" fieldPosition="0">
        <references count="1">
          <reference field="0" count="0"/>
        </references>
      </pivotArea>
    </format>
    <format dxfId="29">
      <pivotArea dataOnly="0" labelOnly="1" grandRow="1" outline="0" fieldPosition="0"/>
    </format>
    <format dxfId="28">
      <pivotArea dataOnly="0" labelOnly="1" outline="0" axis="axisValues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0" type="button" dataOnly="0" labelOnly="1" outline="0" axis="axisRow" fieldPosition="0"/>
    </format>
    <format dxfId="24">
      <pivotArea dataOnly="0" labelOnly="1" fieldPosition="0">
        <references count="1">
          <reference field="0" count="0"/>
        </references>
      </pivotArea>
    </format>
    <format dxfId="23">
      <pivotArea dataOnly="0" labelOnly="1" grandRow="1" outline="0" fieldPosition="0"/>
    </format>
    <format dxfId="22">
      <pivotArea dataOnly="0" labelOnly="1" outline="0" axis="axisValues" fieldPosition="0"/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fieldPosition="0">
        <references count="1">
          <reference field="0" count="0"/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  <format dxfId="15">
      <pivotArea collapsedLevelsAreSubtotals="1" fieldPosition="0">
        <references count="1">
          <reference field="0" count="0"/>
        </references>
      </pivotArea>
    </format>
    <format dxfId="14">
      <pivotArea dataOnly="0" labelOnly="1" fieldPosition="0">
        <references count="1">
          <reference field="0" count="0"/>
        </references>
      </pivotArea>
    </format>
    <format dxfId="13">
      <pivotArea collapsedLevelsAreSubtotals="1" fieldPosition="0">
        <references count="1">
          <reference field="0" count="0"/>
        </references>
      </pivotArea>
    </format>
    <format dxfId="12">
      <pivotArea outline="0" fieldPosition="0">
        <references count="1">
          <reference field="4294967294" count="1">
            <x v="0"/>
          </reference>
        </references>
      </pivotArea>
    </format>
    <format dxfId="11">
      <pivotArea collapsedLevelsAreSubtotals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0">
      <pivotArea dataOnly="0" labelOnly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chartFormats count="2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3B27E8-4D06-4C91-9C6B-5819DF12280E}" name="TablaDinámica1" cacheId="30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5">
        <item x="8"/>
        <item x="0"/>
        <item x="7"/>
        <item x="10"/>
        <item x="13"/>
        <item x="1"/>
        <item x="2"/>
        <item x="4"/>
        <item x="9"/>
        <item x="11"/>
        <item x="5"/>
        <item x="6"/>
        <item x="3"/>
        <item x="12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">
      <pivotArea collapsedLevelsAreSubtotals="1" fieldPosition="0">
        <references count="1">
          <reference field="1" count="0"/>
        </references>
      </pivotArea>
    </format>
    <format dxfId="0">
      <pivotArea outline="0" collapsedLevelsAreSubtotals="1" fieldPosition="0"/>
    </format>
  </formats>
  <chartFormats count="2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workbookViewId="0">
      <selection activeCell="B11" sqref="B11"/>
    </sheetView>
  </sheetViews>
  <sheetFormatPr baseColWidth="10" defaultRowHeight="15" x14ac:dyDescent="0.25"/>
  <cols>
    <col min="1" max="1" width="31.140625" style="15" bestFit="1" customWidth="1"/>
    <col min="2" max="2" width="165.5703125" style="15" bestFit="1" customWidth="1"/>
    <col min="3" max="16384" width="11.42578125" style="15"/>
  </cols>
  <sheetData>
    <row r="9" spans="1:2" ht="36" x14ac:dyDescent="0.55000000000000004">
      <c r="A9" s="18"/>
      <c r="B9" s="19" t="s">
        <v>15</v>
      </c>
    </row>
    <row r="10" spans="1:2" ht="36" x14ac:dyDescent="0.55000000000000004">
      <c r="A10" s="18"/>
      <c r="B10" s="19" t="s">
        <v>26</v>
      </c>
    </row>
    <row r="11" spans="1:2" ht="36" x14ac:dyDescent="0.55000000000000004">
      <c r="A11" s="18"/>
      <c r="B11" s="19" t="s">
        <v>25</v>
      </c>
    </row>
    <row r="12" spans="1:2" ht="36" x14ac:dyDescent="0.55000000000000004">
      <c r="B12" s="17"/>
    </row>
    <row r="13" spans="1:2" ht="36" x14ac:dyDescent="0.55000000000000004">
      <c r="B13" s="17"/>
    </row>
    <row r="14" spans="1:2" ht="36" x14ac:dyDescent="0.55000000000000004">
      <c r="B14" s="16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showRowColHeaders="0" topLeftCell="A7" workbookViewId="0"/>
  </sheetViews>
  <sheetFormatPr baseColWidth="10" defaultRowHeight="15" x14ac:dyDescent="0.25"/>
  <cols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14</v>
      </c>
      <c r="C5" t="s">
        <v>40</v>
      </c>
    </row>
    <row r="6" spans="2:6" x14ac:dyDescent="0.25">
      <c r="B6" s="6" t="s">
        <v>4</v>
      </c>
      <c r="C6" s="9">
        <v>5024124.2921670005</v>
      </c>
    </row>
    <row r="7" spans="2:6" x14ac:dyDescent="0.25">
      <c r="B7" s="6" t="s">
        <v>3</v>
      </c>
      <c r="C7" s="9">
        <v>284167</v>
      </c>
    </row>
    <row r="8" spans="2:6" x14ac:dyDescent="0.25">
      <c r="B8" s="6" t="s">
        <v>5</v>
      </c>
      <c r="C8" s="9">
        <v>5308291.2921670005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6:G60"/>
  <sheetViews>
    <sheetView showGridLines="0" topLeftCell="A4" zoomScale="95" zoomScaleNormal="95" workbookViewId="0"/>
  </sheetViews>
  <sheetFormatPr baseColWidth="10" defaultRowHeight="15" x14ac:dyDescent="0.25"/>
  <cols>
    <col min="3" max="3" width="98.140625" bestFit="1" customWidth="1"/>
    <col min="4" max="4" width="16.42578125" customWidth="1"/>
    <col min="5" max="6" width="14.5703125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6" spans="3:5" x14ac:dyDescent="0.25">
      <c r="C6" s="5" t="s">
        <v>2</v>
      </c>
      <c r="D6" t="s">
        <v>3</v>
      </c>
    </row>
    <row r="8" spans="3:5" ht="60" x14ac:dyDescent="0.25">
      <c r="C8" s="41" t="s">
        <v>12</v>
      </c>
      <c r="D8" s="42" t="s">
        <v>43</v>
      </c>
      <c r="E8" s="42" t="s">
        <v>44</v>
      </c>
    </row>
    <row r="9" spans="3:5" x14ac:dyDescent="0.25">
      <c r="C9" s="6" t="s">
        <v>30</v>
      </c>
      <c r="D9" s="38">
        <v>118824686195.08002</v>
      </c>
      <c r="E9" s="10">
        <v>0.82347857213379516</v>
      </c>
    </row>
    <row r="10" spans="3:5" x14ac:dyDescent="0.25">
      <c r="C10" s="6" t="s">
        <v>49</v>
      </c>
      <c r="D10" s="38">
        <v>11059881344</v>
      </c>
      <c r="E10" s="10">
        <v>7.6647164732873682E-2</v>
      </c>
    </row>
    <row r="11" spans="3:5" x14ac:dyDescent="0.25">
      <c r="C11" s="6" t="s">
        <v>28</v>
      </c>
      <c r="D11" s="38">
        <v>10827028567.709999</v>
      </c>
      <c r="E11" s="10">
        <v>7.5033448948075593E-2</v>
      </c>
    </row>
    <row r="12" spans="3:5" x14ac:dyDescent="0.25">
      <c r="C12" s="6" t="s">
        <v>54</v>
      </c>
      <c r="D12" s="38">
        <v>1380000000</v>
      </c>
      <c r="E12" s="10">
        <v>9.5636728859435464E-3</v>
      </c>
    </row>
    <row r="13" spans="3:5" x14ac:dyDescent="0.25">
      <c r="C13" s="6" t="s">
        <v>34</v>
      </c>
      <c r="D13" s="38">
        <v>1048617450.1799999</v>
      </c>
      <c r="E13" s="10">
        <v>7.2671262869664667E-3</v>
      </c>
    </row>
    <row r="14" spans="3:5" x14ac:dyDescent="0.25">
      <c r="C14" s="6" t="s">
        <v>24</v>
      </c>
      <c r="D14" s="38">
        <v>626518493.73999989</v>
      </c>
      <c r="E14" s="10">
        <v>4.3418970515387168E-3</v>
      </c>
    </row>
    <row r="15" spans="3:5" x14ac:dyDescent="0.25">
      <c r="C15" s="6" t="s">
        <v>32</v>
      </c>
      <c r="D15" s="38">
        <v>346859711</v>
      </c>
      <c r="E15" s="10">
        <v>2.4038063864615326E-3</v>
      </c>
    </row>
    <row r="16" spans="3:5" x14ac:dyDescent="0.25">
      <c r="C16" s="6" t="s">
        <v>11</v>
      </c>
      <c r="D16" s="38">
        <v>97791174.830000013</v>
      </c>
      <c r="E16" s="10">
        <v>6.7771217913495374E-4</v>
      </c>
    </row>
    <row r="17" spans="1:6" x14ac:dyDescent="0.25">
      <c r="C17" s="6" t="s">
        <v>52</v>
      </c>
      <c r="D17" s="38">
        <v>27273324</v>
      </c>
      <c r="E17" s="10">
        <v>1.8900952844083581E-4</v>
      </c>
    </row>
    <row r="18" spans="1:6" x14ac:dyDescent="0.25">
      <c r="C18" s="6" t="s">
        <v>19</v>
      </c>
      <c r="D18" s="38">
        <v>25256534.510000002</v>
      </c>
      <c r="E18" s="10">
        <v>1.7503277846824965E-4</v>
      </c>
    </row>
    <row r="19" spans="1:6" x14ac:dyDescent="0.25">
      <c r="C19" s="6" t="s">
        <v>50</v>
      </c>
      <c r="D19" s="38">
        <v>17556041.600000001</v>
      </c>
      <c r="E19" s="10">
        <v>1.2166683988001231E-4</v>
      </c>
    </row>
    <row r="20" spans="1:6" x14ac:dyDescent="0.25">
      <c r="A20" s="22"/>
      <c r="B20" s="33"/>
      <c r="C20" s="6" t="s">
        <v>21</v>
      </c>
      <c r="D20" s="9">
        <v>13765571</v>
      </c>
      <c r="E20" s="10">
        <v>9.5398129081326666E-5</v>
      </c>
      <c r="F20" s="22"/>
    </row>
    <row r="21" spans="1:6" x14ac:dyDescent="0.25">
      <c r="A21" s="25"/>
      <c r="B21" s="32"/>
      <c r="C21" s="6" t="s">
        <v>46</v>
      </c>
      <c r="D21" s="38">
        <v>792491</v>
      </c>
      <c r="E21" s="46">
        <v>5.4921193398944112E-6</v>
      </c>
      <c r="F21" s="23"/>
    </row>
    <row r="22" spans="1:6" x14ac:dyDescent="0.25">
      <c r="A22" s="25"/>
      <c r="B22" s="32"/>
      <c r="C22" s="6" t="s">
        <v>5</v>
      </c>
      <c r="D22" s="38">
        <v>144296026898.65002</v>
      </c>
      <c r="E22" s="10">
        <v>1</v>
      </c>
      <c r="F22" s="23"/>
    </row>
    <row r="23" spans="1:6" ht="34.5" customHeight="1" x14ac:dyDescent="0.25">
      <c r="A23" s="25"/>
      <c r="B23" s="32"/>
      <c r="E23" s="25"/>
      <c r="F23" s="23"/>
    </row>
    <row r="24" spans="1:6" x14ac:dyDescent="0.25">
      <c r="A24" s="25"/>
      <c r="B24" s="32"/>
      <c r="C24" s="26" t="s">
        <v>2</v>
      </c>
      <c r="D24" s="26" t="s">
        <v>3</v>
      </c>
      <c r="E24" s="25"/>
      <c r="F24" s="23"/>
    </row>
    <row r="25" spans="1:6" x14ac:dyDescent="0.25">
      <c r="A25" s="25"/>
      <c r="B25" s="32"/>
      <c r="C25" s="32"/>
      <c r="D25" s="32"/>
      <c r="E25" s="25"/>
      <c r="F25" s="23"/>
    </row>
    <row r="26" spans="1:6" x14ac:dyDescent="0.25">
      <c r="A26" s="25"/>
      <c r="B26" s="32"/>
      <c r="C26" s="26" t="s">
        <v>12</v>
      </c>
      <c r="D26" s="26" t="s">
        <v>42</v>
      </c>
      <c r="E26" s="25"/>
      <c r="F26" s="23"/>
    </row>
    <row r="27" spans="1:6" x14ac:dyDescent="0.25">
      <c r="A27" s="25"/>
      <c r="B27" s="32"/>
      <c r="C27" s="44" t="s">
        <v>46</v>
      </c>
      <c r="D27" s="43">
        <v>5.4921193398944129E-6</v>
      </c>
      <c r="E27" s="25"/>
      <c r="F27" s="23"/>
    </row>
    <row r="28" spans="1:6" x14ac:dyDescent="0.25">
      <c r="A28" s="25"/>
      <c r="B28" s="32"/>
      <c r="C28" s="27" t="s">
        <v>21</v>
      </c>
      <c r="D28" s="28">
        <v>9.5398129081326693E-5</v>
      </c>
      <c r="E28" s="25"/>
      <c r="F28" s="23"/>
    </row>
    <row r="29" spans="1:6" x14ac:dyDescent="0.25">
      <c r="A29" s="25"/>
      <c r="B29" s="32"/>
      <c r="C29" s="44" t="s">
        <v>50</v>
      </c>
      <c r="D29" s="43">
        <v>1.2166683988001234E-4</v>
      </c>
      <c r="E29" s="25"/>
      <c r="F29" s="23"/>
    </row>
    <row r="30" spans="1:6" x14ac:dyDescent="0.25">
      <c r="A30" s="25"/>
      <c r="B30" s="32"/>
      <c r="C30" s="27" t="s">
        <v>19</v>
      </c>
      <c r="D30" s="28">
        <v>1.7503277846824967E-4</v>
      </c>
      <c r="E30" s="25"/>
      <c r="F30" s="23"/>
    </row>
    <row r="31" spans="1:6" x14ac:dyDescent="0.25">
      <c r="A31" s="25"/>
      <c r="B31" s="32"/>
      <c r="C31" s="44" t="s">
        <v>52</v>
      </c>
      <c r="D31" s="43">
        <v>1.8900952844083584E-4</v>
      </c>
      <c r="E31" s="25"/>
      <c r="F31" s="23"/>
    </row>
    <row r="32" spans="1:6" x14ac:dyDescent="0.25">
      <c r="A32" s="25"/>
      <c r="B32" s="32"/>
      <c r="C32" s="27" t="s">
        <v>11</v>
      </c>
      <c r="D32" s="28">
        <v>6.7771217913495396E-4</v>
      </c>
      <c r="E32" s="25"/>
      <c r="F32" s="23"/>
    </row>
    <row r="33" spans="1:7" x14ac:dyDescent="0.25">
      <c r="A33" s="25"/>
      <c r="B33" s="32"/>
      <c r="C33" s="27" t="s">
        <v>32</v>
      </c>
      <c r="D33" s="28">
        <v>2.403806386461533E-3</v>
      </c>
      <c r="E33" s="25"/>
      <c r="F33" s="23"/>
    </row>
    <row r="34" spans="1:7" x14ac:dyDescent="0.25">
      <c r="A34" s="25"/>
      <c r="B34" s="32"/>
      <c r="C34" s="27" t="s">
        <v>24</v>
      </c>
      <c r="D34" s="28">
        <v>4.3418970515387177E-3</v>
      </c>
      <c r="E34" s="25"/>
      <c r="F34" s="23"/>
    </row>
    <row r="35" spans="1:7" x14ac:dyDescent="0.25">
      <c r="A35" s="25"/>
      <c r="B35" s="32"/>
      <c r="C35" s="27" t="s">
        <v>34</v>
      </c>
      <c r="D35" s="28">
        <v>7.2671262869664684E-3</v>
      </c>
      <c r="E35" s="25"/>
      <c r="F35" s="23"/>
    </row>
    <row r="36" spans="1:7" x14ac:dyDescent="0.25">
      <c r="A36" s="25"/>
      <c r="B36" s="32"/>
      <c r="C36" s="44" t="s">
        <v>54</v>
      </c>
      <c r="D36" s="43">
        <v>9.5636728859435499E-3</v>
      </c>
      <c r="E36" s="25"/>
      <c r="F36" s="23"/>
    </row>
    <row r="37" spans="1:7" x14ac:dyDescent="0.25">
      <c r="A37" s="25"/>
      <c r="B37" s="32"/>
      <c r="C37" s="27" t="s">
        <v>28</v>
      </c>
      <c r="D37" s="28">
        <v>7.5033448948075607E-2</v>
      </c>
      <c r="E37" s="25"/>
      <c r="F37" s="23"/>
    </row>
    <row r="38" spans="1:7" x14ac:dyDescent="0.25">
      <c r="A38" s="25"/>
      <c r="B38" s="32"/>
      <c r="C38" s="44" t="s">
        <v>49</v>
      </c>
      <c r="D38" s="43">
        <v>7.6647164732873696E-2</v>
      </c>
      <c r="E38" s="25"/>
      <c r="F38" s="23"/>
    </row>
    <row r="39" spans="1:7" x14ac:dyDescent="0.25">
      <c r="A39" s="25"/>
      <c r="B39" s="32"/>
      <c r="C39" s="27" t="s">
        <v>30</v>
      </c>
      <c r="D39" s="28">
        <v>0.82347857213379527</v>
      </c>
      <c r="E39" s="25"/>
      <c r="F39" s="23"/>
    </row>
    <row r="40" spans="1:7" x14ac:dyDescent="0.25">
      <c r="A40" s="25"/>
      <c r="B40" s="32"/>
      <c r="C40" s="27" t="s">
        <v>5</v>
      </c>
      <c r="D40" s="28">
        <v>1</v>
      </c>
      <c r="E40" s="25"/>
      <c r="F40" s="23"/>
    </row>
    <row r="41" spans="1:7" x14ac:dyDescent="0.25">
      <c r="A41" s="23"/>
      <c r="B41" s="32"/>
      <c r="C41" s="33"/>
      <c r="D41" s="33"/>
      <c r="E41" s="23"/>
      <c r="F41" s="23"/>
    </row>
    <row r="42" spans="1:7" x14ac:dyDescent="0.25">
      <c r="A42" s="11"/>
      <c r="B42" s="32"/>
      <c r="C42" s="32"/>
      <c r="D42" s="32"/>
      <c r="E42" s="11"/>
      <c r="F42" s="11"/>
    </row>
    <row r="43" spans="1:7" x14ac:dyDescent="0.25">
      <c r="A43" s="11"/>
      <c r="B43" s="32"/>
      <c r="C43" s="32"/>
      <c r="D43" s="32"/>
      <c r="E43" s="11"/>
      <c r="F43" s="11"/>
    </row>
    <row r="44" spans="1:7" x14ac:dyDescent="0.25">
      <c r="B44" s="33"/>
      <c r="C44" s="33"/>
      <c r="D44" s="33"/>
    </row>
    <row r="45" spans="1:7" x14ac:dyDescent="0.25">
      <c r="B45" s="33"/>
      <c r="C45" s="33"/>
      <c r="D45" s="33"/>
    </row>
    <row r="46" spans="1:7" x14ac:dyDescent="0.25">
      <c r="B46" s="33"/>
      <c r="C46" s="33"/>
      <c r="D46" s="33"/>
    </row>
    <row r="47" spans="1:7" x14ac:dyDescent="0.25">
      <c r="A47" s="24"/>
      <c r="B47" s="33"/>
      <c r="C47" s="33"/>
      <c r="D47" s="33"/>
      <c r="E47" s="24"/>
      <c r="F47" s="24"/>
      <c r="G47" s="24"/>
    </row>
    <row r="48" spans="1:7" x14ac:dyDescent="0.25">
      <c r="A48" s="24"/>
      <c r="B48" s="33"/>
      <c r="C48" s="33"/>
      <c r="D48" s="33"/>
      <c r="E48" s="24"/>
      <c r="F48" s="24"/>
      <c r="G48" s="24"/>
    </row>
    <row r="49" spans="1:7" x14ac:dyDescent="0.25">
      <c r="A49" s="24"/>
      <c r="B49" s="33"/>
      <c r="C49" s="33"/>
      <c r="D49" s="33"/>
      <c r="E49" s="24"/>
      <c r="F49" s="24"/>
      <c r="G49" s="24"/>
    </row>
    <row r="50" spans="1:7" x14ac:dyDescent="0.25">
      <c r="A50" s="24"/>
      <c r="B50" s="33"/>
      <c r="C50" s="33"/>
      <c r="D50" s="33"/>
      <c r="E50" s="24"/>
      <c r="F50" s="24"/>
      <c r="G50" s="24"/>
    </row>
    <row r="51" spans="1:7" x14ac:dyDescent="0.25">
      <c r="A51" s="24"/>
      <c r="B51" s="33"/>
      <c r="C51" s="33"/>
      <c r="D51" s="33"/>
      <c r="E51" s="24"/>
      <c r="F51" s="24"/>
      <c r="G51" s="24"/>
    </row>
    <row r="52" spans="1:7" x14ac:dyDescent="0.25">
      <c r="A52" s="24"/>
      <c r="B52" s="24"/>
      <c r="C52" s="24"/>
      <c r="D52" s="24"/>
      <c r="E52" s="24"/>
      <c r="F52" s="24"/>
      <c r="G52" s="24"/>
    </row>
    <row r="53" spans="1:7" x14ac:dyDescent="0.25">
      <c r="A53" s="24"/>
      <c r="B53" s="24"/>
      <c r="C53" s="24"/>
      <c r="D53" s="24"/>
      <c r="E53" s="24"/>
      <c r="F53" s="24"/>
      <c r="G53" s="24"/>
    </row>
    <row r="54" spans="1:7" x14ac:dyDescent="0.25">
      <c r="A54" s="24"/>
      <c r="B54" s="24"/>
      <c r="C54" s="24"/>
      <c r="D54" s="24"/>
      <c r="E54" s="24"/>
      <c r="F54" s="24"/>
      <c r="G54" s="24"/>
    </row>
    <row r="55" spans="1:7" x14ac:dyDescent="0.25">
      <c r="A55" s="24"/>
      <c r="B55" s="24"/>
      <c r="C55" s="24"/>
      <c r="D55" s="24"/>
      <c r="E55" s="24"/>
      <c r="F55" s="24"/>
      <c r="G55" s="24"/>
    </row>
    <row r="56" spans="1:7" x14ac:dyDescent="0.25">
      <c r="A56" s="24"/>
      <c r="B56" s="24"/>
      <c r="C56" s="24"/>
      <c r="D56" s="24"/>
      <c r="E56" s="24"/>
      <c r="F56" s="24"/>
      <c r="G56" s="24"/>
    </row>
    <row r="57" spans="1:7" x14ac:dyDescent="0.25">
      <c r="A57" s="24"/>
      <c r="B57" s="24"/>
      <c r="C57" s="24"/>
      <c r="D57" s="24"/>
      <c r="E57" s="24"/>
      <c r="F57" s="24"/>
      <c r="G57" s="24"/>
    </row>
    <row r="58" spans="1:7" x14ac:dyDescent="0.25">
      <c r="A58" s="24"/>
      <c r="B58" s="24"/>
      <c r="C58" s="24"/>
      <c r="D58" s="24"/>
      <c r="E58" s="24"/>
      <c r="F58" s="24"/>
      <c r="G58" s="24"/>
    </row>
    <row r="59" spans="1:7" x14ac:dyDescent="0.25">
      <c r="A59" s="24"/>
      <c r="B59" s="24"/>
      <c r="C59" s="24"/>
      <c r="D59" s="24"/>
      <c r="E59" s="24"/>
      <c r="F59" s="24"/>
      <c r="G59" s="24"/>
    </row>
    <row r="60" spans="1:7" x14ac:dyDescent="0.25">
      <c r="A60" s="24"/>
      <c r="B60" s="24"/>
      <c r="C60" s="24"/>
      <c r="D60" s="24"/>
      <c r="E60" s="24"/>
      <c r="F60" s="24"/>
      <c r="G60" s="24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3"/>
  <sheetViews>
    <sheetView topLeftCell="A29" zoomScaleNormal="100" workbookViewId="0">
      <selection activeCell="G23" sqref="G23:G36"/>
    </sheetView>
  </sheetViews>
  <sheetFormatPr baseColWidth="10" defaultRowHeight="20.100000000000001" customHeight="1" x14ac:dyDescent="0.25"/>
  <cols>
    <col min="1" max="1" width="17.140625" style="1" bestFit="1" customWidth="1"/>
    <col min="2" max="2" width="56.7109375" style="1" bestFit="1" customWidth="1"/>
    <col min="3" max="3" width="11.5703125" style="1" customWidth="1"/>
    <col min="4" max="4" width="20.5703125" style="2" bestFit="1" customWidth="1"/>
    <col min="5" max="5" width="24.28515625" style="2" bestFit="1" customWidth="1"/>
    <col min="6" max="6" width="20.5703125" style="2" bestFit="1" customWidth="1"/>
    <col min="7" max="7" width="21.42578125" style="2" customWidth="1"/>
    <col min="8" max="8" width="32.42578125" style="29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6384" width="11.42578125" style="1"/>
  </cols>
  <sheetData>
    <row r="1" spans="1:9" s="3" customFormat="1" ht="51" customHeight="1" thickBot="1" x14ac:dyDescent="0.3">
      <c r="A1" s="34" t="s">
        <v>0</v>
      </c>
      <c r="B1" s="35" t="s">
        <v>7</v>
      </c>
      <c r="C1" s="35" t="s">
        <v>2</v>
      </c>
      <c r="D1" s="36" t="s">
        <v>36</v>
      </c>
      <c r="E1" s="36" t="s">
        <v>1</v>
      </c>
      <c r="F1" s="36" t="s">
        <v>37</v>
      </c>
      <c r="G1" s="36" t="s">
        <v>38</v>
      </c>
      <c r="H1" s="37" t="s">
        <v>39</v>
      </c>
    </row>
    <row r="2" spans="1:9" s="3" customFormat="1" ht="18" customHeight="1" thickBot="1" x14ac:dyDescent="0.3">
      <c r="A2" s="20" t="s">
        <v>16</v>
      </c>
      <c r="B2" s="21" t="s">
        <v>17</v>
      </c>
      <c r="C2" s="21" t="s">
        <v>3</v>
      </c>
      <c r="D2" s="30">
        <f>+D22/1000000</f>
        <v>284167</v>
      </c>
      <c r="E2" s="30">
        <f t="shared" ref="E2:H2" si="0">+E22/1000000</f>
        <v>0</v>
      </c>
      <c r="F2" s="30">
        <f t="shared" si="0"/>
        <v>284167</v>
      </c>
      <c r="G2" s="30">
        <f t="shared" si="0"/>
        <v>0</v>
      </c>
      <c r="H2" s="30">
        <f t="shared" si="0"/>
        <v>284167</v>
      </c>
    </row>
    <row r="3" spans="1:9" ht="18" customHeight="1" thickBot="1" x14ac:dyDescent="0.3">
      <c r="A3" s="20" t="s">
        <v>27</v>
      </c>
      <c r="B3" s="21" t="s">
        <v>28</v>
      </c>
      <c r="C3" s="21" t="s">
        <v>3</v>
      </c>
      <c r="D3" s="30">
        <f t="shared" ref="D3:H3" si="1">+D23/1000000</f>
        <v>0</v>
      </c>
      <c r="E3" s="30">
        <f t="shared" si="1"/>
        <v>0</v>
      </c>
      <c r="F3" s="30">
        <f t="shared" si="1"/>
        <v>0</v>
      </c>
      <c r="G3" s="30">
        <f t="shared" si="1"/>
        <v>10827.028567709998</v>
      </c>
      <c r="H3" s="30">
        <f t="shared" si="1"/>
        <v>-10827.028567709998</v>
      </c>
    </row>
    <row r="4" spans="1:9" ht="18" customHeight="1" thickBot="1" x14ac:dyDescent="0.3">
      <c r="A4" s="20" t="s">
        <v>29</v>
      </c>
      <c r="B4" s="21" t="s">
        <v>30</v>
      </c>
      <c r="C4" s="21" t="s">
        <v>3</v>
      </c>
      <c r="D4" s="30">
        <f t="shared" ref="D4:H4" si="2">+D24/1000000</f>
        <v>0</v>
      </c>
      <c r="E4" s="30">
        <f t="shared" si="2"/>
        <v>0</v>
      </c>
      <c r="F4" s="30">
        <f t="shared" si="2"/>
        <v>0</v>
      </c>
      <c r="G4" s="30">
        <f t="shared" si="2"/>
        <v>118824.68619508002</v>
      </c>
      <c r="H4" s="30">
        <f t="shared" si="2"/>
        <v>-118824.68619508002</v>
      </c>
    </row>
    <row r="5" spans="1:9" ht="18" customHeight="1" thickBot="1" x14ac:dyDescent="0.3">
      <c r="A5" s="20" t="s">
        <v>51</v>
      </c>
      <c r="B5" s="21" t="s">
        <v>52</v>
      </c>
      <c r="C5" s="21" t="s">
        <v>3</v>
      </c>
      <c r="D5" s="30">
        <f>+D25/1000000</f>
        <v>0</v>
      </c>
      <c r="E5" s="30">
        <f>+E25/1000000</f>
        <v>0</v>
      </c>
      <c r="F5" s="30">
        <f>+F25/1000000</f>
        <v>0</v>
      </c>
      <c r="G5" s="30">
        <f>+G25/1000000</f>
        <v>27.273323999999999</v>
      </c>
      <c r="H5" s="30">
        <f>+H25/1000000</f>
        <v>-27.273323999999999</v>
      </c>
    </row>
    <row r="6" spans="1:9" ht="18" customHeight="1" thickBot="1" x14ac:dyDescent="0.3">
      <c r="A6" s="20" t="s">
        <v>31</v>
      </c>
      <c r="B6" s="21" t="s">
        <v>32</v>
      </c>
      <c r="C6" s="21" t="s">
        <v>3</v>
      </c>
      <c r="D6" s="30">
        <f t="shared" ref="D6:H6" si="3">+D26/1000000</f>
        <v>0</v>
      </c>
      <c r="E6" s="30">
        <f t="shared" si="3"/>
        <v>0</v>
      </c>
      <c r="F6" s="30">
        <f t="shared" si="3"/>
        <v>0</v>
      </c>
      <c r="G6" s="30">
        <f t="shared" si="3"/>
        <v>346.859711</v>
      </c>
      <c r="H6" s="30">
        <f t="shared" si="3"/>
        <v>-346.859711</v>
      </c>
    </row>
    <row r="7" spans="1:9" ht="18" customHeight="1" thickBot="1" x14ac:dyDescent="0.3">
      <c r="A7" s="20" t="s">
        <v>47</v>
      </c>
      <c r="B7" s="21" t="s">
        <v>49</v>
      </c>
      <c r="C7" s="21" t="s">
        <v>3</v>
      </c>
      <c r="D7" s="30">
        <f t="shared" ref="D7:H7" si="4">+D27/1000000</f>
        <v>0</v>
      </c>
      <c r="E7" s="30">
        <f t="shared" si="4"/>
        <v>0</v>
      </c>
      <c r="F7" s="30">
        <f t="shared" si="4"/>
        <v>0</v>
      </c>
      <c r="G7" s="30">
        <f t="shared" si="4"/>
        <v>11059.881343999999</v>
      </c>
      <c r="H7" s="30">
        <f t="shared" si="4"/>
        <v>-11059.881343999999</v>
      </c>
    </row>
    <row r="8" spans="1:9" ht="18" customHeight="1" thickBot="1" x14ac:dyDescent="0.3">
      <c r="A8" s="20" t="s">
        <v>48</v>
      </c>
      <c r="B8" s="21" t="s">
        <v>50</v>
      </c>
      <c r="C8" s="21" t="s">
        <v>3</v>
      </c>
      <c r="D8" s="30">
        <f t="shared" ref="D8:H8" si="5">+D28/1000000</f>
        <v>0</v>
      </c>
      <c r="E8" s="30">
        <f t="shared" si="5"/>
        <v>0</v>
      </c>
      <c r="F8" s="30">
        <f t="shared" si="5"/>
        <v>0</v>
      </c>
      <c r="G8" s="30">
        <f t="shared" si="5"/>
        <v>17.5560416</v>
      </c>
      <c r="H8" s="30">
        <f t="shared" si="5"/>
        <v>-17.5560416</v>
      </c>
    </row>
    <row r="9" spans="1:9" ht="18" customHeight="1" thickBot="1" x14ac:dyDescent="0.3">
      <c r="A9" s="20" t="s">
        <v>18</v>
      </c>
      <c r="B9" s="21" t="s">
        <v>19</v>
      </c>
      <c r="C9" s="21" t="s">
        <v>3</v>
      </c>
      <c r="D9" s="30">
        <f t="shared" ref="D9:H9" si="6">+D29/1000000</f>
        <v>0</v>
      </c>
      <c r="E9" s="30">
        <f t="shared" si="6"/>
        <v>0</v>
      </c>
      <c r="F9" s="30">
        <f t="shared" si="6"/>
        <v>0</v>
      </c>
      <c r="G9" s="30">
        <f t="shared" si="6"/>
        <v>25.256534510000002</v>
      </c>
      <c r="H9" s="30">
        <f t="shared" si="6"/>
        <v>-25.256534510000002</v>
      </c>
      <c r="I9" s="4"/>
    </row>
    <row r="10" spans="1:9" ht="18" customHeight="1" thickBot="1" x14ac:dyDescent="0.3">
      <c r="A10" s="20" t="s">
        <v>33</v>
      </c>
      <c r="B10" s="21" t="s">
        <v>11</v>
      </c>
      <c r="C10" s="21" t="s">
        <v>3</v>
      </c>
      <c r="D10" s="30">
        <f t="shared" ref="D10:H11" si="7">+D30/1000000</f>
        <v>0</v>
      </c>
      <c r="E10" s="30">
        <f t="shared" si="7"/>
        <v>0</v>
      </c>
      <c r="F10" s="30">
        <f t="shared" si="7"/>
        <v>0</v>
      </c>
      <c r="G10" s="30">
        <f t="shared" si="7"/>
        <v>73.599066830000012</v>
      </c>
      <c r="H10" s="30">
        <f t="shared" si="7"/>
        <v>-73.599066830000012</v>
      </c>
      <c r="I10" s="4"/>
    </row>
    <row r="11" spans="1:9" ht="18" customHeight="1" thickBot="1" x14ac:dyDescent="0.3">
      <c r="A11" s="20" t="s">
        <v>55</v>
      </c>
      <c r="B11" s="21" t="s">
        <v>11</v>
      </c>
      <c r="C11" s="21" t="s">
        <v>3</v>
      </c>
      <c r="D11" s="30">
        <f t="shared" si="7"/>
        <v>0</v>
      </c>
      <c r="E11" s="30">
        <f t="shared" si="7"/>
        <v>0</v>
      </c>
      <c r="F11" s="30">
        <f t="shared" si="7"/>
        <v>0</v>
      </c>
      <c r="G11" s="30">
        <f t="shared" si="7"/>
        <v>24.192108000000001</v>
      </c>
      <c r="H11" s="30">
        <f t="shared" si="7"/>
        <v>-24.192108000000001</v>
      </c>
      <c r="I11" s="4"/>
    </row>
    <row r="12" spans="1:9" ht="18" customHeight="1" thickBot="1" x14ac:dyDescent="0.3">
      <c r="A12" s="20" t="s">
        <v>22</v>
      </c>
      <c r="B12" s="21" t="s">
        <v>34</v>
      </c>
      <c r="C12" s="21" t="s">
        <v>3</v>
      </c>
      <c r="D12" s="30">
        <f t="shared" ref="D12:H12" si="8">+D32/1000000</f>
        <v>0</v>
      </c>
      <c r="E12" s="30">
        <f t="shared" si="8"/>
        <v>0</v>
      </c>
      <c r="F12" s="30">
        <f t="shared" si="8"/>
        <v>0</v>
      </c>
      <c r="G12" s="30">
        <f t="shared" si="8"/>
        <v>1048.6174501799999</v>
      </c>
      <c r="H12" s="30">
        <f t="shared" si="8"/>
        <v>-992.9095188</v>
      </c>
    </row>
    <row r="13" spans="1:9" ht="18" customHeight="1" thickBot="1" x14ac:dyDescent="0.3">
      <c r="A13" s="20" t="s">
        <v>20</v>
      </c>
      <c r="B13" s="21" t="s">
        <v>21</v>
      </c>
      <c r="C13" s="21" t="s">
        <v>3</v>
      </c>
      <c r="D13" s="30">
        <f t="shared" ref="D13:H13" si="9">+D33/1000000</f>
        <v>0</v>
      </c>
      <c r="E13" s="30">
        <f t="shared" si="9"/>
        <v>0</v>
      </c>
      <c r="F13" s="30">
        <f t="shared" si="9"/>
        <v>0</v>
      </c>
      <c r="G13" s="30">
        <f t="shared" si="9"/>
        <v>13.765571</v>
      </c>
      <c r="H13" s="30">
        <f t="shared" si="9"/>
        <v>-13.765571</v>
      </c>
    </row>
    <row r="14" spans="1:9" ht="18" customHeight="1" thickBot="1" x14ac:dyDescent="0.3">
      <c r="A14" s="20" t="s">
        <v>45</v>
      </c>
      <c r="B14" s="21" t="s">
        <v>46</v>
      </c>
      <c r="C14" s="21" t="s">
        <v>3</v>
      </c>
      <c r="D14" s="30">
        <f t="shared" ref="D14:H15" si="10">+D34/1000000</f>
        <v>0</v>
      </c>
      <c r="E14" s="30">
        <f t="shared" si="10"/>
        <v>0</v>
      </c>
      <c r="F14" s="30">
        <f t="shared" si="10"/>
        <v>0</v>
      </c>
      <c r="G14" s="30">
        <f t="shared" si="10"/>
        <v>0.79249099999999995</v>
      </c>
      <c r="H14" s="30">
        <f t="shared" si="10"/>
        <v>-0.79249099999999995</v>
      </c>
    </row>
    <row r="15" spans="1:9" ht="18" customHeight="1" thickBot="1" x14ac:dyDescent="0.3">
      <c r="A15" s="20" t="s">
        <v>53</v>
      </c>
      <c r="B15" s="21" t="s">
        <v>54</v>
      </c>
      <c r="C15" s="21" t="s">
        <v>3</v>
      </c>
      <c r="D15" s="30">
        <f t="shared" si="10"/>
        <v>0</v>
      </c>
      <c r="E15" s="30">
        <f t="shared" si="10"/>
        <v>0</v>
      </c>
      <c r="F15" s="30">
        <f t="shared" si="10"/>
        <v>0</v>
      </c>
      <c r="G15" s="30">
        <f t="shared" si="10"/>
        <v>1380</v>
      </c>
      <c r="H15" s="30">
        <f t="shared" si="10"/>
        <v>-1380</v>
      </c>
    </row>
    <row r="16" spans="1:9" ht="18" customHeight="1" thickBot="1" x14ac:dyDescent="0.3">
      <c r="A16" s="20" t="s">
        <v>23</v>
      </c>
      <c r="B16" s="21" t="s">
        <v>24</v>
      </c>
      <c r="C16" s="21" t="s">
        <v>3</v>
      </c>
      <c r="D16" s="30">
        <f t="shared" ref="D16:H16" si="11">+D36/1000000</f>
        <v>0</v>
      </c>
      <c r="E16" s="30">
        <f t="shared" si="11"/>
        <v>0</v>
      </c>
      <c r="F16" s="30">
        <f t="shared" si="11"/>
        <v>0</v>
      </c>
      <c r="G16" s="30">
        <f t="shared" si="11"/>
        <v>626.51849373999994</v>
      </c>
      <c r="H16" s="30">
        <f t="shared" si="11"/>
        <v>-626.51849373999994</v>
      </c>
    </row>
    <row r="17" spans="1:9" ht="18" customHeight="1" thickBot="1" x14ac:dyDescent="0.3">
      <c r="A17" s="20">
        <v>41</v>
      </c>
      <c r="B17" s="21" t="s">
        <v>35</v>
      </c>
      <c r="C17" s="21" t="s">
        <v>4</v>
      </c>
      <c r="D17" s="30">
        <f t="shared" ref="D17:H17" si="12">+D37/1000000</f>
        <v>1408.779</v>
      </c>
      <c r="E17" s="30">
        <f t="shared" si="12"/>
        <v>0</v>
      </c>
      <c r="F17" s="30">
        <f t="shared" si="12"/>
        <v>1408.779</v>
      </c>
      <c r="G17" s="30">
        <f t="shared" si="12"/>
        <v>1408.779</v>
      </c>
      <c r="H17" s="30">
        <f t="shared" si="12"/>
        <v>0</v>
      </c>
    </row>
    <row r="18" spans="1:9" ht="18" customHeight="1" thickBot="1" x14ac:dyDescent="0.3">
      <c r="A18" s="20">
        <v>42</v>
      </c>
      <c r="B18" s="21" t="s">
        <v>8</v>
      </c>
      <c r="C18" s="21" t="s">
        <v>4</v>
      </c>
      <c r="D18" s="30">
        <f t="shared" ref="D18:H18" si="13">+D38/1000000</f>
        <v>969198.47086200002</v>
      </c>
      <c r="E18" s="30">
        <f t="shared" si="13"/>
        <v>0</v>
      </c>
      <c r="F18" s="30">
        <f t="shared" si="13"/>
        <v>969198.47086200002</v>
      </c>
      <c r="G18" s="30">
        <f t="shared" si="13"/>
        <v>416716.26633000001</v>
      </c>
      <c r="H18" s="30">
        <f t="shared" si="13"/>
        <v>552482.204532</v>
      </c>
    </row>
    <row r="19" spans="1:9" ht="20.100000000000001" customHeight="1" thickBot="1" x14ac:dyDescent="0.3">
      <c r="A19" s="20">
        <v>43</v>
      </c>
      <c r="B19" s="21" t="s">
        <v>9</v>
      </c>
      <c r="C19" s="21" t="s">
        <v>4</v>
      </c>
      <c r="D19" s="30">
        <f t="shared" ref="D19:G19" si="14">+D39/1000000</f>
        <v>4053517.0423050001</v>
      </c>
      <c r="E19" s="30">
        <f t="shared" si="14"/>
        <v>0</v>
      </c>
      <c r="F19" s="30">
        <f t="shared" si="14"/>
        <v>4053517.0423050001</v>
      </c>
      <c r="G19" s="30">
        <f t="shared" si="14"/>
        <v>132997.40320289001</v>
      </c>
      <c r="H19" s="30">
        <f>+H39/1000000</f>
        <v>3920519.6391021097</v>
      </c>
    </row>
    <row r="22" spans="1:9" ht="20.100000000000001" customHeight="1" x14ac:dyDescent="0.25">
      <c r="A22" s="1" t="s">
        <v>16</v>
      </c>
      <c r="B22" s="1" t="s">
        <v>17</v>
      </c>
      <c r="C22" s="1" t="s">
        <v>3</v>
      </c>
      <c r="D22" s="2">
        <v>284167000000</v>
      </c>
      <c r="E22" s="2">
        <v>0</v>
      </c>
      <c r="F22" s="2">
        <v>284167000000</v>
      </c>
      <c r="H22" s="29">
        <v>284167000000</v>
      </c>
      <c r="I22" s="4"/>
    </row>
    <row r="23" spans="1:9" ht="20.100000000000001" customHeight="1" x14ac:dyDescent="0.25">
      <c r="A23" s="1" t="s">
        <v>27</v>
      </c>
      <c r="B23" s="1" t="s">
        <v>28</v>
      </c>
      <c r="C23" s="1" t="s">
        <v>3</v>
      </c>
      <c r="D23" s="2">
        <v>0</v>
      </c>
      <c r="E23" s="2">
        <v>0</v>
      </c>
      <c r="F23" s="2">
        <v>0</v>
      </c>
      <c r="G23" s="2">
        <v>10827028567.709999</v>
      </c>
      <c r="H23" s="29">
        <v>-10827028567.709999</v>
      </c>
    </row>
    <row r="24" spans="1:9" ht="20.100000000000001" customHeight="1" x14ac:dyDescent="0.25">
      <c r="A24" s="1" t="s">
        <v>29</v>
      </c>
      <c r="B24" s="1" t="s">
        <v>30</v>
      </c>
      <c r="C24" s="1" t="s">
        <v>3</v>
      </c>
      <c r="D24" s="2">
        <v>0</v>
      </c>
      <c r="E24" s="2">
        <v>0</v>
      </c>
      <c r="F24" s="2">
        <v>0</v>
      </c>
      <c r="G24" s="2">
        <v>118824686195.08002</v>
      </c>
      <c r="H24" s="29">
        <v>-118824686195.08002</v>
      </c>
    </row>
    <row r="25" spans="1:9" ht="20.100000000000001" customHeight="1" x14ac:dyDescent="0.25">
      <c r="A25" s="47" t="s">
        <v>51</v>
      </c>
      <c r="B25" s="48" t="s">
        <v>52</v>
      </c>
      <c r="C25" s="1" t="s">
        <v>3</v>
      </c>
      <c r="D25" s="2">
        <v>0</v>
      </c>
      <c r="E25" s="2">
        <v>0</v>
      </c>
      <c r="F25" s="2">
        <v>0</v>
      </c>
      <c r="G25" s="2">
        <v>27273324</v>
      </c>
      <c r="H25" s="29">
        <v>-27273324</v>
      </c>
    </row>
    <row r="26" spans="1:9" ht="20.100000000000001" customHeight="1" x14ac:dyDescent="0.25">
      <c r="A26" s="1" t="s">
        <v>31</v>
      </c>
      <c r="B26" s="1" t="s">
        <v>32</v>
      </c>
      <c r="C26" s="1" t="s">
        <v>3</v>
      </c>
      <c r="D26" s="2">
        <v>0</v>
      </c>
      <c r="E26" s="2">
        <v>0</v>
      </c>
      <c r="F26" s="2">
        <v>0</v>
      </c>
      <c r="G26" s="2">
        <v>346859711</v>
      </c>
      <c r="H26" s="29">
        <v>-346859711</v>
      </c>
    </row>
    <row r="27" spans="1:9" ht="20.100000000000001" customHeight="1" x14ac:dyDescent="0.25">
      <c r="A27" s="1" t="s">
        <v>47</v>
      </c>
      <c r="B27" s="1" t="s">
        <v>49</v>
      </c>
      <c r="C27" s="1" t="s">
        <v>3</v>
      </c>
      <c r="D27" s="2">
        <v>0</v>
      </c>
      <c r="E27" s="2">
        <v>0</v>
      </c>
      <c r="F27" s="2">
        <v>0</v>
      </c>
      <c r="G27" s="2">
        <v>11059881344</v>
      </c>
      <c r="H27" s="29">
        <v>-11059881344</v>
      </c>
    </row>
    <row r="28" spans="1:9" ht="20.100000000000001" customHeight="1" x14ac:dyDescent="0.25">
      <c r="A28" s="1" t="s">
        <v>48</v>
      </c>
      <c r="B28" s="1" t="s">
        <v>50</v>
      </c>
      <c r="C28" s="1" t="s">
        <v>3</v>
      </c>
      <c r="D28" s="2">
        <v>0</v>
      </c>
      <c r="E28" s="2">
        <v>0</v>
      </c>
      <c r="F28" s="2">
        <v>0</v>
      </c>
      <c r="G28" s="2">
        <v>17556041.600000001</v>
      </c>
      <c r="H28" s="29">
        <v>-17556041.600000001</v>
      </c>
    </row>
    <row r="29" spans="1:9" ht="20.100000000000001" customHeight="1" x14ac:dyDescent="0.25">
      <c r="A29" s="1" t="s">
        <v>18</v>
      </c>
      <c r="B29" s="1" t="s">
        <v>19</v>
      </c>
      <c r="C29" s="1" t="s">
        <v>3</v>
      </c>
      <c r="D29" s="2">
        <v>0</v>
      </c>
      <c r="E29" s="2">
        <v>0</v>
      </c>
      <c r="F29" s="2">
        <v>0</v>
      </c>
      <c r="G29" s="2">
        <v>25256534.510000002</v>
      </c>
      <c r="H29" s="29">
        <v>-25256534.510000002</v>
      </c>
    </row>
    <row r="30" spans="1:9" ht="20.100000000000001" customHeight="1" x14ac:dyDescent="0.25">
      <c r="A30" s="1" t="s">
        <v>33</v>
      </c>
      <c r="B30" s="1" t="s">
        <v>11</v>
      </c>
      <c r="C30" s="1" t="s">
        <v>3</v>
      </c>
      <c r="D30" s="2">
        <v>0</v>
      </c>
      <c r="E30" s="2">
        <v>0</v>
      </c>
      <c r="F30" s="2">
        <v>0</v>
      </c>
      <c r="G30" s="2">
        <v>73599066.830000013</v>
      </c>
      <c r="H30" s="29">
        <v>-73599066.830000013</v>
      </c>
    </row>
    <row r="31" spans="1:9" ht="20.100000000000001" customHeight="1" x14ac:dyDescent="0.25">
      <c r="A31" s="1" t="s">
        <v>55</v>
      </c>
      <c r="B31" s="1" t="s">
        <v>11</v>
      </c>
      <c r="C31" s="1" t="s">
        <v>3</v>
      </c>
      <c r="D31" s="2">
        <v>0</v>
      </c>
      <c r="E31" s="2">
        <v>0</v>
      </c>
      <c r="F31" s="2">
        <v>0</v>
      </c>
      <c r="G31" s="2">
        <v>24192108</v>
      </c>
      <c r="H31" s="29">
        <v>-24192108</v>
      </c>
    </row>
    <row r="32" spans="1:9" ht="20.100000000000001" customHeight="1" x14ac:dyDescent="0.25">
      <c r="A32" s="1" t="s">
        <v>22</v>
      </c>
      <c r="B32" s="1" t="s">
        <v>34</v>
      </c>
      <c r="C32" s="1" t="s">
        <v>3</v>
      </c>
      <c r="D32" s="2">
        <v>0</v>
      </c>
      <c r="E32" s="2">
        <v>0</v>
      </c>
      <c r="F32" s="2">
        <v>0</v>
      </c>
      <c r="G32" s="2">
        <v>1048617450.1799999</v>
      </c>
      <c r="H32" s="29">
        <v>-992909518.79999995</v>
      </c>
    </row>
    <row r="33" spans="1:8" ht="20.100000000000001" customHeight="1" x14ac:dyDescent="0.25">
      <c r="A33" s="1" t="s">
        <v>20</v>
      </c>
      <c r="B33" s="1" t="s">
        <v>21</v>
      </c>
      <c r="C33" s="1" t="s">
        <v>3</v>
      </c>
      <c r="D33" s="2">
        <v>0</v>
      </c>
      <c r="E33" s="2">
        <v>0</v>
      </c>
      <c r="F33" s="2">
        <v>0</v>
      </c>
      <c r="G33" s="2">
        <v>13765571</v>
      </c>
      <c r="H33" s="29">
        <v>-13765571</v>
      </c>
    </row>
    <row r="34" spans="1:8" ht="20.100000000000001" customHeight="1" x14ac:dyDescent="0.25">
      <c r="A34" s="1" t="s">
        <v>45</v>
      </c>
      <c r="B34" s="1" t="s">
        <v>46</v>
      </c>
      <c r="C34" s="1" t="s">
        <v>3</v>
      </c>
      <c r="D34" s="2">
        <v>0</v>
      </c>
      <c r="E34" s="2">
        <v>0</v>
      </c>
      <c r="F34" s="2">
        <v>0</v>
      </c>
      <c r="G34" s="2">
        <v>792491</v>
      </c>
      <c r="H34" s="29">
        <v>-792491</v>
      </c>
    </row>
    <row r="35" spans="1:8" ht="20.100000000000001" customHeight="1" x14ac:dyDescent="0.25">
      <c r="A35" s="49" t="s">
        <v>53</v>
      </c>
      <c r="B35" s="50" t="s">
        <v>54</v>
      </c>
      <c r="C35" s="1" t="s">
        <v>3</v>
      </c>
      <c r="D35" s="2">
        <v>0</v>
      </c>
      <c r="E35" s="2">
        <v>0</v>
      </c>
      <c r="F35" s="2">
        <v>0</v>
      </c>
      <c r="G35" s="2">
        <v>1380000000</v>
      </c>
      <c r="H35" s="29">
        <v>-1380000000</v>
      </c>
    </row>
    <row r="36" spans="1:8" ht="20.100000000000001" customHeight="1" x14ac:dyDescent="0.25">
      <c r="A36" s="1" t="s">
        <v>23</v>
      </c>
      <c r="B36" s="1" t="s">
        <v>24</v>
      </c>
      <c r="C36" s="1" t="s">
        <v>3</v>
      </c>
      <c r="D36" s="2">
        <v>0</v>
      </c>
      <c r="E36" s="2">
        <v>0</v>
      </c>
      <c r="F36" s="2">
        <v>0</v>
      </c>
      <c r="G36" s="2">
        <v>626518493.73999989</v>
      </c>
      <c r="H36" s="29">
        <v>-626518493.73999989</v>
      </c>
    </row>
    <row r="37" spans="1:8" ht="20.100000000000001" customHeight="1" x14ac:dyDescent="0.25">
      <c r="A37" s="1">
        <v>41</v>
      </c>
      <c r="B37" s="1" t="s">
        <v>35</v>
      </c>
      <c r="C37" s="1" t="s">
        <v>4</v>
      </c>
      <c r="D37" s="2">
        <v>1408779000</v>
      </c>
      <c r="E37" s="2">
        <v>0</v>
      </c>
      <c r="F37" s="2">
        <v>1408779000</v>
      </c>
      <c r="G37" s="2">
        <v>1408779000</v>
      </c>
      <c r="H37" s="29">
        <v>0</v>
      </c>
    </row>
    <row r="38" spans="1:8" ht="20.100000000000001" customHeight="1" x14ac:dyDescent="0.25">
      <c r="A38" s="1">
        <v>42</v>
      </c>
      <c r="B38" s="1" t="s">
        <v>8</v>
      </c>
      <c r="C38" s="1" t="s">
        <v>4</v>
      </c>
      <c r="D38" s="2">
        <v>969198470862</v>
      </c>
      <c r="E38" s="2">
        <v>0</v>
      </c>
      <c r="F38" s="2">
        <v>969198470862</v>
      </c>
      <c r="G38" s="2">
        <v>416716266330</v>
      </c>
      <c r="H38" s="29">
        <v>552482204532</v>
      </c>
    </row>
    <row r="39" spans="1:8" ht="20.100000000000001" customHeight="1" x14ac:dyDescent="0.25">
      <c r="A39" s="1">
        <v>43</v>
      </c>
      <c r="B39" s="1" t="s">
        <v>9</v>
      </c>
      <c r="C39" s="1" t="s">
        <v>4</v>
      </c>
      <c r="D39" s="2">
        <v>4053517042305</v>
      </c>
      <c r="E39" s="2">
        <v>0</v>
      </c>
      <c r="F39" s="2">
        <v>4053517042305</v>
      </c>
      <c r="G39" s="2">
        <v>132997403202.89</v>
      </c>
      <c r="H39" s="29">
        <v>3920519639102.1099</v>
      </c>
    </row>
    <row r="41" spans="1:8" ht="20.100000000000001" customHeight="1" x14ac:dyDescent="0.25">
      <c r="D41" s="2">
        <f>+SUM(D22:D39)</f>
        <v>5308291292167</v>
      </c>
      <c r="E41" s="2">
        <f t="shared" ref="E41:H41" si="15">+SUM(E22:E39)</f>
        <v>0</v>
      </c>
      <c r="F41" s="2">
        <f t="shared" si="15"/>
        <v>5308291292167</v>
      </c>
      <c r="G41" s="2">
        <f t="shared" si="15"/>
        <v>695418475431.54004</v>
      </c>
      <c r="H41" s="2">
        <f t="shared" si="15"/>
        <v>4612928524666.8398</v>
      </c>
    </row>
    <row r="43" spans="1:8" ht="20.100000000000001" customHeight="1" x14ac:dyDescent="0.25">
      <c r="G43" s="2">
        <f>+G41-'[1]SEPTIEMBRE 2021'!$I$47</f>
        <v>0</v>
      </c>
      <c r="H43" s="29">
        <f>+H41-'[1]SEPTIEMBRE 2021'!$L$47</f>
        <v>0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18"/>
  <sheetViews>
    <sheetView workbookViewId="0">
      <selection activeCell="C2" sqref="C2:C18"/>
    </sheetView>
  </sheetViews>
  <sheetFormatPr baseColWidth="10" defaultRowHeight="15" x14ac:dyDescent="0.25"/>
  <cols>
    <col min="1" max="1" width="98.140625" bestFit="1" customWidth="1"/>
    <col min="3" max="3" width="25.85546875" bestFit="1" customWidth="1"/>
  </cols>
  <sheetData>
    <row r="1" spans="1:3" ht="15.75" thickBot="1" x14ac:dyDescent="0.3">
      <c r="A1" s="35" t="s">
        <v>7</v>
      </c>
      <c r="B1" s="35" t="s">
        <v>2</v>
      </c>
      <c r="C1" s="39" t="s">
        <v>38</v>
      </c>
    </row>
    <row r="2" spans="1:3" ht="15.75" thickBot="1" x14ac:dyDescent="0.3">
      <c r="A2" s="40" t="s">
        <v>28</v>
      </c>
      <c r="B2" s="40" t="s">
        <v>3</v>
      </c>
      <c r="C2" s="45">
        <v>10827028567.709999</v>
      </c>
    </row>
    <row r="3" spans="1:3" ht="15.75" thickBot="1" x14ac:dyDescent="0.3">
      <c r="A3" s="40" t="s">
        <v>30</v>
      </c>
      <c r="B3" s="40" t="s">
        <v>3</v>
      </c>
      <c r="C3" s="45">
        <v>118824686195.08002</v>
      </c>
    </row>
    <row r="4" spans="1:3" ht="15.75" thickBot="1" x14ac:dyDescent="0.3">
      <c r="A4" s="40" t="s">
        <v>52</v>
      </c>
      <c r="B4" s="40" t="s">
        <v>3</v>
      </c>
      <c r="C4" s="45">
        <v>27273324</v>
      </c>
    </row>
    <row r="5" spans="1:3" ht="15.75" thickBot="1" x14ac:dyDescent="0.3">
      <c r="A5" s="40" t="s">
        <v>32</v>
      </c>
      <c r="B5" s="40" t="s">
        <v>3</v>
      </c>
      <c r="C5" s="45">
        <v>346859711</v>
      </c>
    </row>
    <row r="6" spans="1:3" ht="15.75" thickBot="1" x14ac:dyDescent="0.3">
      <c r="A6" s="40" t="s">
        <v>49</v>
      </c>
      <c r="B6" s="40" t="s">
        <v>3</v>
      </c>
      <c r="C6" s="45">
        <v>11059881344</v>
      </c>
    </row>
    <row r="7" spans="1:3" ht="15.75" thickBot="1" x14ac:dyDescent="0.3">
      <c r="A7" s="40" t="s">
        <v>50</v>
      </c>
      <c r="B7" s="40" t="s">
        <v>3</v>
      </c>
      <c r="C7" s="45">
        <v>17556041.600000001</v>
      </c>
    </row>
    <row r="8" spans="1:3" ht="15.75" thickBot="1" x14ac:dyDescent="0.3">
      <c r="A8" s="40" t="s">
        <v>19</v>
      </c>
      <c r="B8" s="40" t="s">
        <v>3</v>
      </c>
      <c r="C8" s="45">
        <v>25256534.510000002</v>
      </c>
    </row>
    <row r="9" spans="1:3" ht="15.75" thickBot="1" x14ac:dyDescent="0.3">
      <c r="A9" s="40" t="s">
        <v>11</v>
      </c>
      <c r="B9" s="40" t="s">
        <v>3</v>
      </c>
      <c r="C9" s="45">
        <v>73599066.830000013</v>
      </c>
    </row>
    <row r="10" spans="1:3" ht="15.75" thickBot="1" x14ac:dyDescent="0.3">
      <c r="A10" s="40" t="s">
        <v>11</v>
      </c>
      <c r="B10" s="40" t="s">
        <v>3</v>
      </c>
      <c r="C10" s="45">
        <v>24192108</v>
      </c>
    </row>
    <row r="11" spans="1:3" ht="15.75" thickBot="1" x14ac:dyDescent="0.3">
      <c r="A11" s="40" t="s">
        <v>34</v>
      </c>
      <c r="B11" s="40" t="s">
        <v>3</v>
      </c>
      <c r="C11" s="45">
        <v>1048617450.1799999</v>
      </c>
    </row>
    <row r="12" spans="1:3" ht="15.75" thickBot="1" x14ac:dyDescent="0.3">
      <c r="A12" s="40" t="s">
        <v>21</v>
      </c>
      <c r="B12" s="40" t="s">
        <v>3</v>
      </c>
      <c r="C12" s="45">
        <v>13765571</v>
      </c>
    </row>
    <row r="13" spans="1:3" ht="15.75" thickBot="1" x14ac:dyDescent="0.3">
      <c r="A13" s="40" t="s">
        <v>46</v>
      </c>
      <c r="B13" s="40" t="s">
        <v>3</v>
      </c>
      <c r="C13" s="45">
        <v>792491</v>
      </c>
    </row>
    <row r="14" spans="1:3" ht="15.75" thickBot="1" x14ac:dyDescent="0.3">
      <c r="A14" s="40" t="s">
        <v>54</v>
      </c>
      <c r="B14" s="40" t="s">
        <v>3</v>
      </c>
      <c r="C14" s="45">
        <v>1380000000</v>
      </c>
    </row>
    <row r="15" spans="1:3" ht="15.75" thickBot="1" x14ac:dyDescent="0.3">
      <c r="A15" s="40" t="s">
        <v>24</v>
      </c>
      <c r="B15" s="40" t="s">
        <v>3</v>
      </c>
      <c r="C15" s="45">
        <v>626518493.73999989</v>
      </c>
    </row>
    <row r="16" spans="1:3" ht="15.75" thickBot="1" x14ac:dyDescent="0.3">
      <c r="A16" s="40" t="s">
        <v>35</v>
      </c>
      <c r="B16" s="40" t="s">
        <v>4</v>
      </c>
      <c r="C16" s="45">
        <v>1408779000</v>
      </c>
    </row>
    <row r="17" spans="1:3" ht="15.75" thickBot="1" x14ac:dyDescent="0.3">
      <c r="A17" s="40" t="s">
        <v>8</v>
      </c>
      <c r="B17" s="40" t="s">
        <v>4</v>
      </c>
      <c r="C17" s="45">
        <v>416716266330</v>
      </c>
    </row>
    <row r="18" spans="1:3" ht="15.75" thickBot="1" x14ac:dyDescent="0.3">
      <c r="A18" s="40" t="s">
        <v>9</v>
      </c>
      <c r="B18" s="40" t="s">
        <v>4</v>
      </c>
      <c r="C18" s="45">
        <v>132997403202.89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tabSelected="1" workbookViewId="0"/>
  </sheetViews>
  <sheetFormatPr baseColWidth="10" defaultRowHeight="15" x14ac:dyDescent="0.25"/>
  <cols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</cols>
  <sheetData>
    <row r="6" spans="2:5" x14ac:dyDescent="0.25">
      <c r="B6" s="5" t="s">
        <v>10</v>
      </c>
      <c r="C6" t="s">
        <v>40</v>
      </c>
      <c r="D6" t="s">
        <v>41</v>
      </c>
      <c r="E6" s="8" t="s">
        <v>13</v>
      </c>
    </row>
    <row r="7" spans="2:5" x14ac:dyDescent="0.25">
      <c r="B7" s="6" t="s">
        <v>3</v>
      </c>
      <c r="C7" s="31">
        <v>284167</v>
      </c>
      <c r="D7" s="31">
        <v>144296.02689865002</v>
      </c>
      <c r="E7" s="13">
        <f>+GETPIVOTDATA("Suma de 
RECAUDO EN EFECTIVO 
",$B$6,"Aportes","Propios")/GETPIVOTDATA("Suma de 
AFORO VIGENTE
",$B$6,"Aportes","Propios")</f>
        <v>0.50778600927852291</v>
      </c>
    </row>
    <row r="8" spans="2:5" x14ac:dyDescent="0.25">
      <c r="B8" s="6" t="s">
        <v>5</v>
      </c>
      <c r="C8" s="31">
        <v>284167</v>
      </c>
      <c r="D8" s="31">
        <v>144296.02689865002</v>
      </c>
      <c r="E8" s="14">
        <f>+GETPIVOTDATA("Suma de 
RECAUDO EN EFECTIVO 
",$B$6)/GETPIVOTDATA("Suma de 
AFORO VIGENTE
",$B$6)</f>
        <v>0.50778600927852291</v>
      </c>
    </row>
    <row r="32" spans="8:8" x14ac:dyDescent="0.25">
      <c r="H32" s="7" t="s">
        <v>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5F7AD59492A449B2AE8F54E5ADD40" ma:contentTypeVersion="10" ma:contentTypeDescription="Crear nuevo documento." ma:contentTypeScope="" ma:versionID="28e59909b7325fcee186c536a91540bf">
  <xsd:schema xmlns:xsd="http://www.w3.org/2001/XMLSchema" xmlns:xs="http://www.w3.org/2001/XMLSchema" xmlns:p="http://schemas.microsoft.com/office/2006/metadata/properties" xmlns:ns3="1df5d474-7cd7-4344-9657-9380820f623a" xmlns:ns4="b5369ee9-0859-41a5-9f88-22bc6756da48" targetNamespace="http://schemas.microsoft.com/office/2006/metadata/properties" ma:root="true" ma:fieldsID="000c573163c325a4b70aa27e13a63283" ns3:_="" ns4:_="">
    <xsd:import namespace="1df5d474-7cd7-4344-9657-9380820f623a"/>
    <xsd:import namespace="b5369ee9-0859-41a5-9f88-22bc6756d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5d474-7cd7-4344-9657-9380820f62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69ee9-0859-41a5-9f88-22bc6756d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EBB886-4912-4F20-AA72-05AABE39FB45}">
  <ds:schemaRefs>
    <ds:schemaRef ds:uri="http://purl.org/dc/terms/"/>
    <ds:schemaRef ds:uri="http://schemas.microsoft.com/office/2006/documentManagement/types"/>
    <ds:schemaRef ds:uri="http://purl.org/dc/elements/1.1/"/>
    <ds:schemaRef ds:uri="1df5d474-7cd7-4344-9657-9380820f623a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b5369ee9-0859-41a5-9f88-22bc6756da4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4798503-12FD-43F0-9C7E-EC6D325A4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5d474-7cd7-4344-9657-9380820f623a"/>
    <ds:schemaRef ds:uri="b5369ee9-0859-41a5-9f88-22bc6756d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sep</vt:lpstr>
      <vt:lpstr>Recuado</vt:lpstr>
      <vt:lpstr>Aforo Vs Recaudo Rec Propios</vt:lpstr>
      <vt:lpstr>sep!Área_de_impresión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dcterms:created xsi:type="dcterms:W3CDTF">2018-04-17T16:44:20Z</dcterms:created>
  <dcterms:modified xsi:type="dcterms:W3CDTF">2021-10-28T17:05:37Z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0x01010094A5F7AD59492A449B2AE8F54E5ADD40</vt:lpwstr>
  </property>
</Properties>
</file>