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GRAFICAS INGRESOS 2021/GRAFICAS LISTAS VIG 2021/"/>
    </mc:Choice>
  </mc:AlternateContent>
  <xr:revisionPtr revIDLastSave="0" documentId="8_{804DE04C-3655-422A-B26C-2DDB4E70F4C4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nov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nov!$A$1:$G$17</definedName>
  </definedNames>
  <calcPr calcId="191029"/>
  <pivotCaches>
    <pivotCache cacheId="13" r:id="rId8"/>
    <pivotCache cacheId="14" r:id="rId9"/>
    <pivotCache cacheId="15" r:id="rId10"/>
    <pivotCache cacheId="16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G11" i="1"/>
  <c r="F16" i="1"/>
  <c r="F15" i="1"/>
  <c r="F11" i="1"/>
  <c r="D11" i="1"/>
  <c r="H41" i="1"/>
  <c r="H11" i="1"/>
  <c r="E11" i="1"/>
  <c r="E15" i="1"/>
  <c r="D15" i="1"/>
  <c r="D41" i="1" l="1"/>
  <c r="H2" i="1"/>
  <c r="H3" i="1"/>
  <c r="H4" i="1"/>
  <c r="H5" i="1"/>
  <c r="H6" i="1"/>
  <c r="H7" i="1"/>
  <c r="H8" i="1"/>
  <c r="H9" i="1"/>
  <c r="H10" i="1"/>
  <c r="H12" i="1"/>
  <c r="H13" i="1"/>
  <c r="H14" i="1"/>
  <c r="H16" i="1"/>
  <c r="H17" i="1"/>
  <c r="H18" i="1"/>
  <c r="H19" i="1"/>
  <c r="F2" i="1"/>
  <c r="F3" i="1"/>
  <c r="F4" i="1"/>
  <c r="F5" i="1"/>
  <c r="F6" i="1"/>
  <c r="F7" i="1"/>
  <c r="F8" i="1"/>
  <c r="F9" i="1"/>
  <c r="F10" i="1"/>
  <c r="F12" i="1"/>
  <c r="F13" i="1"/>
  <c r="F14" i="1"/>
  <c r="F17" i="1"/>
  <c r="F18" i="1"/>
  <c r="F19" i="1"/>
  <c r="G41" i="1"/>
  <c r="G43" i="1" s="1"/>
  <c r="F41" i="1"/>
  <c r="E41" i="1"/>
  <c r="G5" i="1"/>
  <c r="E5" i="1"/>
  <c r="D5" i="1"/>
  <c r="G2" i="1"/>
  <c r="G3" i="1"/>
  <c r="G4" i="1"/>
  <c r="G6" i="1"/>
  <c r="G7" i="1"/>
  <c r="G8" i="1"/>
  <c r="G9" i="1"/>
  <c r="G10" i="1"/>
  <c r="G12" i="1"/>
  <c r="G13" i="1"/>
  <c r="G14" i="1"/>
  <c r="G16" i="1"/>
  <c r="G17" i="1"/>
  <c r="G18" i="1"/>
  <c r="G19" i="1"/>
  <c r="E8" i="1" l="1"/>
  <c r="D8" i="1"/>
  <c r="E7" i="1"/>
  <c r="D7" i="1"/>
  <c r="D3" i="1" l="1"/>
  <c r="E3" i="1"/>
  <c r="D4" i="1"/>
  <c r="E4" i="1"/>
  <c r="D6" i="1"/>
  <c r="E6" i="1"/>
  <c r="D9" i="1"/>
  <c r="E9" i="1"/>
  <c r="D10" i="1"/>
  <c r="E10" i="1"/>
  <c r="D12" i="1"/>
  <c r="E12" i="1"/>
  <c r="D13" i="1"/>
  <c r="E13" i="1"/>
  <c r="D14" i="1"/>
  <c r="E14" i="1"/>
  <c r="D16" i="1"/>
  <c r="E16" i="1"/>
  <c r="D17" i="1"/>
  <c r="E17" i="1"/>
  <c r="D18" i="1"/>
  <c r="E18" i="1"/>
  <c r="D19" i="1"/>
  <c r="E19" i="1"/>
  <c r="E2" i="1"/>
  <c r="D2" i="1"/>
  <c r="E8" i="3" l="1"/>
  <c r="E7" i="3"/>
</calcChain>
</file>

<file path=xl/sharedStrings.xml><?xml version="1.0" encoding="utf-8"?>
<sst xmlns="http://schemas.openxmlformats.org/spreadsheetml/2006/main" count="199" uniqueCount="56">
  <si>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</si>
  <si>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</si>
  <si>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</si>
  <si>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</si>
  <si>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</si>
  <si>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</si>
  <si>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</si>
  <si>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</si>
  <si>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</si>
  <si>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</si>
  <si>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</si>
  <si>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</si>
  <si>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</si>
  <si>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</si>
  <si>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</si>
  <si>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</si>
  <si>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</si>
  <si>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</si>
  <si>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</si>
  <si>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</si>
  <si>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</si>
  <si>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</si>
  <si>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</si>
  <si>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</si>
  <si>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</si>
  <si>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</si>
  <si>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</si>
  <si>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</si>
  <si>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</si>
  <si>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</si>
  <si>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</si>
  <si>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</si>
  <si>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</si>
  <si>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</si>
  <si>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</si>
  <si>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</si>
  <si>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</si>
  <si>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</si>
  <si>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</si>
  <si>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</si>
  <si>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</si>
  <si>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</si>
  <si>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</si>
  <si>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</si>
  <si>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</si>
  <si>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</si>
  <si>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</si>
  <si>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</si>
  <si>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</si>
  <si>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</si>
  <si>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</si>
  <si>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</si>
  <si>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</si>
  <si>
    <t>3-1-01-2-13-1-05</t>
  </si>
  <si>
    <t>REINTEGROS GASTOS DE INVERSION</t>
  </si>
  <si>
    <t>3-1-01-2-05-3-01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</si>
</sst>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49" fontId="20" fillId="3" borderId="4" xfId="0" applyNumberFormat="1" applyFont="1" applyFill="1" applyBorder="1" applyAlignment="1">
      <alignment horizontal="left" vertical="center" wrapText="1" readingOrder="1"/>
    </xf>
    <xf numFmtId="0" fontId="20" fillId="3" borderId="5" xfId="0" applyFont="1" applyFill="1" applyBorder="1" applyAlignment="1">
      <alignment vertical="center" wrapText="1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1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Recaudo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0,0005%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Propios'!$C$27:$C$40</c:f>
              <c:strCache>
                <c:ptCount val="13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SENTENCIAS Y CONCILIACIONES</c:v>
                </c:pt>
                <c:pt idx="3">
                  <c:v>SANCIONES DISCIPLINARIAS</c:v>
                </c:pt>
                <c:pt idx="4">
                  <c:v>INTERESES SOBRE DEPOSITOS EN INSTITUCIONES FINANCIERAS</c:v>
                </c:pt>
                <c:pt idx="5">
                  <c:v>RENDIMIENTOS RECURSOS ENTREGADOS EN ADMINISTRACION</c:v>
                </c:pt>
                <c:pt idx="6">
                  <c:v>SERVICIOS DE ARRENDAMIENTO SIN OPCION DE COMPRA DE OTROS BIENES</c:v>
                </c:pt>
                <c:pt idx="7">
                  <c:v>RECUPERACIONES</c:v>
                </c:pt>
                <c:pt idx="8">
                  <c:v>RENDIMIENTOS RECURSOS ENTREGADOS POR LA ENTIDAD CONCEDENTE EN LOS PATRIMONIOS AUTÓNOMOS</c:v>
                </c:pt>
                <c:pt idx="9">
                  <c:v>REINTEGROS GASTOS DE INVERSION</c:v>
                </c:pt>
                <c:pt idx="10">
                  <c:v>PEAJES</c:v>
                </c:pt>
                <c:pt idx="11">
                  <c:v>INDEMNIZACIONES RELACIONADAS CON SEGUROS NO DE VIDA</c:v>
                </c:pt>
                <c:pt idx="12">
                  <c:v>TASA POR EL USO DE LA INFRAESTRUCTURA DE TRANSPORTE</c:v>
                </c:pt>
              </c:strCache>
            </c:strRef>
          </c:cat>
          <c:val>
            <c:numRef>
              <c:f>'Recaudo Recursos Propios'!$D$27:$D$40</c:f>
              <c:numCache>
                <c:formatCode>0.00%</c:formatCode>
                <c:ptCount val="13"/>
                <c:pt idx="0">
                  <c:v>4.6770920045101229E-6</c:v>
                </c:pt>
                <c:pt idx="1">
                  <c:v>8.1241101869442586E-5</c:v>
                </c:pt>
                <c:pt idx="2">
                  <c:v>1.5723057890007931E-4</c:v>
                </c:pt>
                <c:pt idx="3">
                  <c:v>1.609606236749869E-4</c:v>
                </c:pt>
                <c:pt idx="4">
                  <c:v>2.9481715319313397E-4</c:v>
                </c:pt>
                <c:pt idx="5">
                  <c:v>6.0054058185226515E-4</c:v>
                </c:pt>
                <c:pt idx="6">
                  <c:v>2.8533884849382346E-3</c:v>
                </c:pt>
                <c:pt idx="7">
                  <c:v>3.7632421107275816E-3</c:v>
                </c:pt>
                <c:pt idx="8">
                  <c:v>7.199140894504354E-3</c:v>
                </c:pt>
                <c:pt idx="9">
                  <c:v>8.1444293578399884E-3</c:v>
                </c:pt>
                <c:pt idx="10">
                  <c:v>6.3898528496398224E-2</c:v>
                </c:pt>
                <c:pt idx="11">
                  <c:v>6.815121775299815E-2</c:v>
                </c:pt>
                <c:pt idx="12">
                  <c:v>0.84469058577109901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169440.96871214005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Noviembre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103060</xdr:colOff>
      <xdr:row>22</xdr:row>
      <xdr:rowOff>360945</xdr:rowOff>
    </xdr:from>
    <xdr:to>
      <xdr:col>5</xdr:col>
      <xdr:colOff>882314</xdr:colOff>
      <xdr:row>45</xdr:row>
      <xdr:rowOff>10025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1036989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902368</xdr:colOff>
      <xdr:row>22</xdr:row>
      <xdr:rowOff>50132</xdr:rowOff>
    </xdr:from>
    <xdr:to>
      <xdr:col>6</xdr:col>
      <xdr:colOff>190875</xdr:colOff>
      <xdr:row>22</xdr:row>
      <xdr:rowOff>270711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73552" y="4812632"/>
          <a:ext cx="2346534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noviembre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60%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rodriguez\AppData\Local\Microsoft\Windows\INetCache\Content.Outlook\2DHCCL18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"/>
      <sheetName val="FEBRERO 2021"/>
      <sheetName val="MARZO 2021 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8">
          <cell r="K48">
            <v>925280673449.43005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79.583584143518" createdVersion="6" refreshedVersion="7" minRefreshableVersion="3" recordCount="18" xr:uid="{00000000-000A-0000-FFFF-FFFF10000000}">
  <cacheSource type="worksheet">
    <worksheetSource ref="A1:G19" sheet="nov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610780.018793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79.583746875003" createdVersion="7" refreshedVersion="7" minRefreshableVersion="3" recordCount="17" xr:uid="{3A304039-AF68-4503-834A-EA4A52D6ADF1}">
  <cacheSource type="worksheet">
    <worksheetSource ref="A1:C18" sheet="Recuado"/>
  </cacheSource>
  <cacheFields count="3">
    <cacheField name="CONCEPTO INGRESO" numFmtId="0">
      <sharedItems count="16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92491" maxValue="610780018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79.583851736112" createdVersion="7" refreshedVersion="7" minRefreshableVersion="3" recordCount="18" xr:uid="{FCAC8D0C-7F92-4FAE-BCF6-6C937395F33F}">
  <cacheSource type="worksheet">
    <worksheetSource ref="A1:C19" sheet="Recuado"/>
  </cacheSource>
  <cacheFields count="3">
    <cacheField name="CONCEPTO INGRESO" numFmtId="0">
      <sharedItems containsBlank="1" count="17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610780018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79.584378472224" createdVersion="7" refreshedVersion="7" minRefreshableVersion="3" recordCount="15" xr:uid="{6E44326E-B13E-4233-8F24-139DE02D3685}">
  <cacheSource type="worksheet">
    <worksheetSource ref="B1:H16" sheet="nov"/>
  </cacheSource>
  <cacheFields count="7">
    <cacheField name="CONCEPTO INGRESO" numFmtId="0">
      <sharedItems count="14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143125.19111508003"/>
    </cacheField>
    <cacheField name="_x000a_SALDO DE AFORO POR RECAUDAR_x000a_" numFmtId="164">
      <sharedItems containsSemiMixedTypes="0" containsString="0" containsNumber="1" minValue="-143125.19111508003" maxValue="284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143125.19111508003"/>
  </r>
  <r>
    <s v="3-1-01-1-02-3-01-03"/>
    <s v="SANCIONES DISCIPLINARIAS"/>
    <x v="0"/>
    <n v="0"/>
    <n v="0"/>
    <n v="0"/>
    <n v="27.273323999999999"/>
  </r>
  <r>
    <s v="3-1-01-1-02-5-02-07-3-2"/>
    <s v="SERVICIOS DE ARRENDAMIENTO SIN OPCION DE COMPRA DE OTROS BIENES"/>
    <x v="0"/>
    <n v="0"/>
    <n v="0"/>
    <n v="0"/>
    <n v="483.480909"/>
  </r>
  <r>
    <s v="3-1-01-1-02-6-01"/>
    <s v="INDEMNIZACIONES RELACIONADAS CON SEGUROS NO DE VIDA"/>
    <x v="0"/>
    <n v="0"/>
    <n v="0"/>
    <n v="0"/>
    <n v="11547.608354979999"/>
  </r>
  <r>
    <s v="3-1-01-1-02-6-02"/>
    <s v="SENTENCIAS Y CONCILIACIONES"/>
    <x v="0"/>
    <n v="0"/>
    <n v="0"/>
    <n v="0"/>
    <n v="26.641301600000002"/>
  </r>
  <r>
    <s v="3-1-01-2-05-1-02-01"/>
    <s v="INTERESES SOBRE DEPOSITOS EN INSTITUCIONES FINANCIERAS"/>
    <x v="0"/>
    <n v="0"/>
    <n v="0"/>
    <n v="0"/>
    <n v="49.954104030000003"/>
  </r>
  <r>
    <s v="3-1-01-2-05-1-02-04"/>
    <s v="RENDIMIENTOS RECURSOS ENTREGADOS EN ADMINISTRACION"/>
    <x v="0"/>
    <n v="0"/>
    <n v="0"/>
    <n v="0"/>
    <n v="77.56406994000001"/>
  </r>
  <r>
    <s v="3-1-01-2-05-3-01"/>
    <s v="RENDIMIENTOS RECURSOS ENTREGADOS EN ADMINISTRACION"/>
    <x v="0"/>
    <n v="0"/>
    <n v="0"/>
    <n v="0"/>
    <n v="24.192108000000001"/>
  </r>
  <r>
    <s v="3-1-01-2-05-3-05"/>
    <s v="RENDIMIENTOS RECURSOS ENTREGADOS POR LA ENTIDAD CONCEDENTE EN LOS PATRIMONIOS AUTÓNOMOS"/>
    <x v="0"/>
    <n v="0"/>
    <n v="0"/>
    <n v="0"/>
    <n v="1219.82940706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1-05"/>
    <s v="REINTEGROS GASTOS DE INVERSION"/>
    <x v="0"/>
    <n v="0"/>
    <n v="0"/>
    <n v="0"/>
    <n v="1380"/>
  </r>
  <r>
    <s v="3-1-01-2-13-2-02"/>
    <s v="RECUPERACIONES"/>
    <x v="0"/>
    <n v="0"/>
    <n v="0"/>
    <n v="0"/>
    <n v="637.64738873999988"/>
  </r>
  <r>
    <n v="41"/>
    <s v="FUNCIONAMIENTO"/>
    <x v="1"/>
    <n v="1408.779"/>
    <n v="0"/>
    <n v="1408.779"/>
    <n v="1408.779"/>
  </r>
  <r>
    <n v="42"/>
    <s v="DEUDA"/>
    <x v="1"/>
    <n v="969198.47086200002"/>
    <n v="0"/>
    <n v="969198.47086200002"/>
    <n v="610780.01879300002"/>
  </r>
  <r>
    <n v="43"/>
    <s v="INVERSIÓN"/>
    <x v="1"/>
    <n v="4053517.0423050001"/>
    <n v="0"/>
    <n v="4053517.0423050001"/>
    <n v="143650.90694428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n v="10827028567.709999"/>
  </r>
  <r>
    <x v="1"/>
    <x v="0"/>
    <n v="143125191115.08002"/>
  </r>
  <r>
    <x v="2"/>
    <x v="0"/>
    <n v="27273324"/>
  </r>
  <r>
    <x v="3"/>
    <x v="0"/>
    <n v="483480909"/>
  </r>
  <r>
    <x v="4"/>
    <x v="0"/>
    <n v="11547608354.98"/>
  </r>
  <r>
    <x v="5"/>
    <x v="0"/>
    <n v="26641301.600000001"/>
  </r>
  <r>
    <x v="6"/>
    <x v="0"/>
    <n v="49954104.030000001"/>
  </r>
  <r>
    <x v="7"/>
    <x v="0"/>
    <n v="77564069.940000013"/>
  </r>
  <r>
    <x v="7"/>
    <x v="0"/>
    <n v="24192108"/>
  </r>
  <r>
    <x v="8"/>
    <x v="0"/>
    <n v="1219829407.0599999"/>
  </r>
  <r>
    <x v="9"/>
    <x v="0"/>
    <n v="13765571"/>
  </r>
  <r>
    <x v="10"/>
    <x v="0"/>
    <n v="792491"/>
  </r>
  <r>
    <x v="11"/>
    <x v="0"/>
    <n v="1380000000"/>
  </r>
  <r>
    <x v="12"/>
    <x v="0"/>
    <n v="637647388.73999989"/>
  </r>
  <r>
    <x v="13"/>
    <x v="1"/>
    <n v="1408779000"/>
  </r>
  <r>
    <x v="14"/>
    <x v="1"/>
    <n v="610780018793"/>
  </r>
  <r>
    <x v="15"/>
    <x v="1"/>
    <n v="143650906944.28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10827028567.709999"/>
  </r>
  <r>
    <x v="1"/>
    <x v="0"/>
    <n v="143125191115.08002"/>
  </r>
  <r>
    <x v="2"/>
    <x v="0"/>
    <n v="27273324"/>
  </r>
  <r>
    <x v="3"/>
    <x v="0"/>
    <n v="483480909"/>
  </r>
  <r>
    <x v="4"/>
    <x v="0"/>
    <n v="11547608354.98"/>
  </r>
  <r>
    <x v="5"/>
    <x v="0"/>
    <n v="26641301.600000001"/>
  </r>
  <r>
    <x v="6"/>
    <x v="0"/>
    <n v="49954104.030000001"/>
  </r>
  <r>
    <x v="7"/>
    <x v="0"/>
    <n v="77564069.940000013"/>
  </r>
  <r>
    <x v="7"/>
    <x v="0"/>
    <n v="24192108"/>
  </r>
  <r>
    <x v="8"/>
    <x v="0"/>
    <n v="1219829407.0599999"/>
  </r>
  <r>
    <x v="9"/>
    <x v="0"/>
    <n v="13765571"/>
  </r>
  <r>
    <x v="10"/>
    <x v="0"/>
    <n v="792491"/>
  </r>
  <r>
    <x v="11"/>
    <x v="0"/>
    <n v="1380000000"/>
  </r>
  <r>
    <x v="12"/>
    <x v="0"/>
    <n v="637647388.73999989"/>
  </r>
  <r>
    <x v="13"/>
    <x v="1"/>
    <n v="1408779000"/>
  </r>
  <r>
    <x v="14"/>
    <x v="1"/>
    <n v="610780018793"/>
  </r>
  <r>
    <x v="15"/>
    <x v="1"/>
    <n v="143650906944.28998"/>
  </r>
  <r>
    <x v="16"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284167"/>
    <n v="0"/>
    <n v="284167"/>
    <n v="0"/>
    <n v="284167"/>
  </r>
  <r>
    <x v="1"/>
    <x v="0"/>
    <n v="0"/>
    <n v="0"/>
    <n v="0"/>
    <n v="10827.028567709998"/>
    <n v="-10827.028567709998"/>
  </r>
  <r>
    <x v="2"/>
    <x v="0"/>
    <n v="0"/>
    <n v="0"/>
    <n v="0"/>
    <n v="143125.19111508003"/>
    <n v="-143125.19111508003"/>
  </r>
  <r>
    <x v="3"/>
    <x v="0"/>
    <n v="0"/>
    <n v="0"/>
    <n v="0"/>
    <n v="27.273323999999999"/>
    <n v="-27.273323999999999"/>
  </r>
  <r>
    <x v="4"/>
    <x v="0"/>
    <n v="0"/>
    <n v="0"/>
    <n v="0"/>
    <n v="483.480909"/>
    <n v="-483.480909"/>
  </r>
  <r>
    <x v="5"/>
    <x v="0"/>
    <n v="0"/>
    <n v="0"/>
    <n v="0"/>
    <n v="11547.608354979999"/>
    <n v="-11547.608354979999"/>
  </r>
  <r>
    <x v="6"/>
    <x v="0"/>
    <n v="0"/>
    <n v="0"/>
    <n v="0"/>
    <n v="26.641301600000002"/>
    <n v="-26.641301600000002"/>
  </r>
  <r>
    <x v="7"/>
    <x v="0"/>
    <n v="0"/>
    <n v="0"/>
    <n v="0"/>
    <n v="49.954104030000003"/>
    <n v="-49.954104030000003"/>
  </r>
  <r>
    <x v="8"/>
    <x v="0"/>
    <n v="0"/>
    <n v="0"/>
    <n v="0"/>
    <n v="77.56406994000001"/>
    <n v="-77.56406994000001"/>
  </r>
  <r>
    <x v="8"/>
    <x v="0"/>
    <n v="0"/>
    <n v="0"/>
    <n v="0"/>
    <n v="24.192108000000001"/>
    <n v="-24.192108000000001"/>
  </r>
  <r>
    <x v="9"/>
    <x v="0"/>
    <n v="0"/>
    <n v="0"/>
    <n v="0"/>
    <n v="1219.82940706"/>
    <n v="-1219.82940706"/>
  </r>
  <r>
    <x v="10"/>
    <x v="0"/>
    <n v="0"/>
    <n v="0"/>
    <n v="0"/>
    <n v="13.765571"/>
    <n v="-13.765571"/>
  </r>
  <r>
    <x v="11"/>
    <x v="0"/>
    <n v="0"/>
    <n v="0"/>
    <n v="0"/>
    <n v="0.79249099999999995"/>
    <n v="-0.79249099999999995"/>
  </r>
  <r>
    <x v="12"/>
    <x v="0"/>
    <n v="0"/>
    <n v="0"/>
    <n v="0"/>
    <n v="1380"/>
    <n v="-1380"/>
  </r>
  <r>
    <x v="13"/>
    <x v="0"/>
    <n v="0"/>
    <n v="0"/>
    <n v="0"/>
    <n v="637.64738873999988"/>
    <n v="-637.64738873999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0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BB96B-33AD-404B-9E05-19D2580E21B3}" name="TablaDinámica1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2" firstHeaderRow="0" firstDataRow="1" firstDataCol="1" rowPageCount="1" colPageCount="1"/>
  <pivotFields count="3">
    <pivotField axis="axisRow" showAll="0" sortType="descending">
      <items count="17">
        <item x="14"/>
        <item x="13"/>
        <item x="6"/>
        <item x="15"/>
        <item x="0"/>
        <item x="12"/>
        <item x="9"/>
        <item x="7"/>
        <item x="8"/>
        <item x="3"/>
        <item x="1"/>
        <item x="10"/>
        <item x="4"/>
        <item x="5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4">
    <i>
      <x v="10"/>
    </i>
    <i>
      <x v="12"/>
    </i>
    <i>
      <x v="4"/>
    </i>
    <i>
      <x v="15"/>
    </i>
    <i>
      <x v="8"/>
    </i>
    <i>
      <x v="5"/>
    </i>
    <i>
      <x v="9"/>
    </i>
    <i>
      <x v="7"/>
    </i>
    <i>
      <x v="2"/>
    </i>
    <i>
      <x v="14"/>
    </i>
    <i>
      <x v="13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9">
      <pivotArea outline="0" collapsedLevelsAreSubtotals="1" fieldPosition="0"/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1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40" firstHeaderRow="1" firstDataRow="1" firstDataCol="1" rowPageCount="1" colPageCount="1"/>
  <pivotFields count="3">
    <pivotField axis="axisRow" showAll="0" sortType="ascending">
      <items count="18">
        <item x="9"/>
        <item x="7"/>
        <item x="6"/>
        <item x="12"/>
        <item x="0"/>
        <item x="1"/>
        <item x="3"/>
        <item x="8"/>
        <item x="13"/>
        <item x="14"/>
        <item x="15"/>
        <item x="10"/>
        <item x="4"/>
        <item x="5"/>
        <item x="16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4">
    <i>
      <x v="11"/>
    </i>
    <i>
      <x/>
    </i>
    <i>
      <x v="13"/>
    </i>
    <i>
      <x v="15"/>
    </i>
    <i>
      <x v="2"/>
    </i>
    <i>
      <x v="1"/>
    </i>
    <i>
      <x v="6"/>
    </i>
    <i>
      <x v="3"/>
    </i>
    <i>
      <x v="7"/>
    </i>
    <i>
      <x v="16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9">
      <pivotArea outline="0" collapsedLevelsAreSubtotals="1" fieldPosition="0"/>
    </format>
    <format dxfId="118">
      <pivotArea collapsedLevelsAreSubtotals="1" fieldPosition="0">
        <references count="1">
          <reference field="0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0" type="button" dataOnly="0" labelOnly="1" outline="0" axis="axisRow" fieldPosition="0"/>
    </format>
    <format dxfId="10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0" type="button" dataOnly="0" labelOnly="1" outline="0" axis="axisRow" fieldPosition="0"/>
    </format>
    <format dxfId="8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5">
        <item x="8"/>
        <item x="0"/>
        <item x="7"/>
        <item x="10"/>
        <item x="13"/>
        <item x="1"/>
        <item x="2"/>
        <item x="4"/>
        <item x="9"/>
        <item x="11"/>
        <item x="5"/>
        <item x="6"/>
        <item x="3"/>
        <item x="12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zoomScaleNormal="10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topLeftCell="A8" zoomScale="95" zoomScaleNormal="95" workbookViewId="0"/>
  </sheetViews>
  <sheetFormatPr baseColWidth="10" defaultRowHeight="15" x14ac:dyDescent="0.25"/>
  <cols>
    <col min="3" max="3" width="98.140625" bestFit="1" customWidth="1"/>
    <col min="4" max="4" width="16.5703125" customWidth="1"/>
    <col min="5" max="5" width="12.28515625" bestFit="1" customWidth="1"/>
    <col min="6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143125191115.08002</v>
      </c>
      <c r="E9" s="10">
        <v>0.8446905857710989</v>
      </c>
    </row>
    <row r="10" spans="3:5" x14ac:dyDescent="0.25">
      <c r="C10" s="6" t="s">
        <v>49</v>
      </c>
      <c r="D10" s="38">
        <v>11547608354.98</v>
      </c>
      <c r="E10" s="10">
        <v>6.8151217752998136E-2</v>
      </c>
    </row>
    <row r="11" spans="3:5" x14ac:dyDescent="0.25">
      <c r="C11" s="6" t="s">
        <v>28</v>
      </c>
      <c r="D11" s="38">
        <v>10827028567.709999</v>
      </c>
      <c r="E11" s="10">
        <v>6.389852849639821E-2</v>
      </c>
    </row>
    <row r="12" spans="3:5" x14ac:dyDescent="0.25">
      <c r="C12" s="6" t="s">
        <v>54</v>
      </c>
      <c r="D12" s="38">
        <v>1380000000</v>
      </c>
      <c r="E12" s="10">
        <v>8.1444293578399867E-3</v>
      </c>
    </row>
    <row r="13" spans="3:5" x14ac:dyDescent="0.25">
      <c r="C13" s="6" t="s">
        <v>34</v>
      </c>
      <c r="D13" s="38">
        <v>1219829407.0599999</v>
      </c>
      <c r="E13" s="10">
        <v>7.1991408945043531E-3</v>
      </c>
    </row>
    <row r="14" spans="3:5" x14ac:dyDescent="0.25">
      <c r="C14" s="6" t="s">
        <v>24</v>
      </c>
      <c r="D14" s="38">
        <v>637647388.73999989</v>
      </c>
      <c r="E14" s="10">
        <v>3.7632421107275807E-3</v>
      </c>
    </row>
    <row r="15" spans="3:5" x14ac:dyDescent="0.25">
      <c r="C15" s="6" t="s">
        <v>32</v>
      </c>
      <c r="D15" s="38">
        <v>483480909</v>
      </c>
      <c r="E15" s="10">
        <v>2.8533884849382342E-3</v>
      </c>
    </row>
    <row r="16" spans="3:5" x14ac:dyDescent="0.25">
      <c r="C16" s="6" t="s">
        <v>11</v>
      </c>
      <c r="D16" s="38">
        <v>101756177.94000001</v>
      </c>
      <c r="E16" s="10">
        <v>6.0054058185226504E-4</v>
      </c>
    </row>
    <row r="17" spans="1:6" x14ac:dyDescent="0.25">
      <c r="C17" s="6" t="s">
        <v>19</v>
      </c>
      <c r="D17" s="38">
        <v>49954104.030000001</v>
      </c>
      <c r="E17" s="10">
        <v>2.9481715319313391E-4</v>
      </c>
    </row>
    <row r="18" spans="1:6" x14ac:dyDescent="0.25">
      <c r="C18" s="6" t="s">
        <v>52</v>
      </c>
      <c r="D18" s="38">
        <v>27273324</v>
      </c>
      <c r="E18" s="10">
        <v>1.6096062367498688E-4</v>
      </c>
    </row>
    <row r="19" spans="1:6" x14ac:dyDescent="0.25">
      <c r="C19" s="6" t="s">
        <v>50</v>
      </c>
      <c r="D19" s="38">
        <v>26641301.600000001</v>
      </c>
      <c r="E19" s="10">
        <v>1.5723057890007928E-4</v>
      </c>
    </row>
    <row r="20" spans="1:6" x14ac:dyDescent="0.25">
      <c r="A20" s="22"/>
      <c r="B20" s="33"/>
      <c r="C20" s="6" t="s">
        <v>21</v>
      </c>
      <c r="D20" s="9">
        <v>13765571</v>
      </c>
      <c r="E20" s="10">
        <v>8.1241101869442573E-5</v>
      </c>
      <c r="F20" s="22"/>
    </row>
    <row r="21" spans="1:6" x14ac:dyDescent="0.25">
      <c r="A21" s="25"/>
      <c r="B21" s="32"/>
      <c r="C21" s="6" t="s">
        <v>46</v>
      </c>
      <c r="D21" s="38">
        <v>792491</v>
      </c>
      <c r="E21" s="46">
        <v>4.6770920045101221E-6</v>
      </c>
      <c r="F21" s="23"/>
    </row>
    <row r="22" spans="1:6" x14ac:dyDescent="0.25">
      <c r="A22" s="25"/>
      <c r="B22" s="32"/>
      <c r="C22" s="6" t="s">
        <v>5</v>
      </c>
      <c r="D22" s="38">
        <v>169440968712.14005</v>
      </c>
      <c r="E22" s="10">
        <v>1</v>
      </c>
      <c r="F22" s="23"/>
    </row>
    <row r="23" spans="1:6" ht="34.5" customHeight="1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4.6770920045101229E-6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8.1241101869442586E-5</v>
      </c>
      <c r="E28" s="25"/>
      <c r="F28" s="23"/>
    </row>
    <row r="29" spans="1:6" x14ac:dyDescent="0.25">
      <c r="A29" s="25"/>
      <c r="B29" s="32"/>
      <c r="C29" s="44" t="s">
        <v>50</v>
      </c>
      <c r="D29" s="43">
        <v>1.5723057890007931E-4</v>
      </c>
      <c r="E29" s="25"/>
      <c r="F29" s="23"/>
    </row>
    <row r="30" spans="1:6" x14ac:dyDescent="0.25">
      <c r="A30" s="25"/>
      <c r="B30" s="32"/>
      <c r="C30" s="44" t="s">
        <v>52</v>
      </c>
      <c r="D30" s="43">
        <v>1.609606236749869E-4</v>
      </c>
      <c r="E30" s="25"/>
      <c r="F30" s="23"/>
    </row>
    <row r="31" spans="1:6" x14ac:dyDescent="0.25">
      <c r="A31" s="25"/>
      <c r="B31" s="32"/>
      <c r="C31" s="27" t="s">
        <v>19</v>
      </c>
      <c r="D31" s="28">
        <v>2.9481715319313397E-4</v>
      </c>
      <c r="E31" s="25"/>
      <c r="F31" s="23"/>
    </row>
    <row r="32" spans="1:6" x14ac:dyDescent="0.25">
      <c r="A32" s="25"/>
      <c r="B32" s="32"/>
      <c r="C32" s="27" t="s">
        <v>11</v>
      </c>
      <c r="D32" s="28">
        <v>6.0054058185226515E-4</v>
      </c>
      <c r="E32" s="25"/>
      <c r="F32" s="23"/>
    </row>
    <row r="33" spans="1:7" x14ac:dyDescent="0.25">
      <c r="A33" s="25"/>
      <c r="B33" s="32"/>
      <c r="C33" s="27" t="s">
        <v>32</v>
      </c>
      <c r="D33" s="28">
        <v>2.8533884849382346E-3</v>
      </c>
      <c r="E33" s="25"/>
      <c r="F33" s="23"/>
    </row>
    <row r="34" spans="1:7" x14ac:dyDescent="0.25">
      <c r="A34" s="25"/>
      <c r="B34" s="32"/>
      <c r="C34" s="27" t="s">
        <v>24</v>
      </c>
      <c r="D34" s="28">
        <v>3.7632421107275816E-3</v>
      </c>
      <c r="E34" s="25"/>
      <c r="F34" s="23"/>
    </row>
    <row r="35" spans="1:7" x14ac:dyDescent="0.25">
      <c r="A35" s="25"/>
      <c r="B35" s="32"/>
      <c r="C35" s="27" t="s">
        <v>34</v>
      </c>
      <c r="D35" s="28">
        <v>7.199140894504354E-3</v>
      </c>
      <c r="E35" s="25"/>
      <c r="F35" s="23"/>
    </row>
    <row r="36" spans="1:7" x14ac:dyDescent="0.25">
      <c r="A36" s="25"/>
      <c r="B36" s="32"/>
      <c r="C36" s="44" t="s">
        <v>54</v>
      </c>
      <c r="D36" s="43">
        <v>8.1444293578399884E-3</v>
      </c>
      <c r="E36" s="25"/>
      <c r="F36" s="23"/>
    </row>
    <row r="37" spans="1:7" x14ac:dyDescent="0.25">
      <c r="A37" s="25"/>
      <c r="B37" s="32"/>
      <c r="C37" s="27" t="s">
        <v>28</v>
      </c>
      <c r="D37" s="28">
        <v>6.3898528496398224E-2</v>
      </c>
      <c r="E37" s="25"/>
      <c r="F37" s="23"/>
    </row>
    <row r="38" spans="1:7" x14ac:dyDescent="0.25">
      <c r="A38" s="25"/>
      <c r="B38" s="32"/>
      <c r="C38" s="44" t="s">
        <v>49</v>
      </c>
      <c r="D38" s="43">
        <v>6.815121775299815E-2</v>
      </c>
      <c r="E38" s="25"/>
      <c r="F38" s="23"/>
    </row>
    <row r="39" spans="1:7" x14ac:dyDescent="0.25">
      <c r="A39" s="25"/>
      <c r="B39" s="32"/>
      <c r="C39" s="27" t="s">
        <v>30</v>
      </c>
      <c r="D39" s="28">
        <v>0.84469058577109901</v>
      </c>
      <c r="E39" s="25"/>
      <c r="F39" s="23"/>
    </row>
    <row r="40" spans="1:7" x14ac:dyDescent="0.25">
      <c r="A40" s="25"/>
      <c r="B40" s="32"/>
      <c r="C40" s="27" t="s">
        <v>5</v>
      </c>
      <c r="D40" s="28">
        <v>1</v>
      </c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25" zoomScaleNormal="100" workbookViewId="0">
      <selection activeCell="G23" sqref="G23:G39"/>
    </sheetView>
  </sheetViews>
  <sheetFormatPr baseColWidth="10" defaultRowHeight="20.100000000000001" customHeight="1" x14ac:dyDescent="0.25"/>
  <cols>
    <col min="1" max="1" width="23.42578125" style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+D22/1000000</f>
        <v>284167</v>
      </c>
      <c r="E2" s="30">
        <f t="shared" ref="E2:H2" si="0">+E22/1000000</f>
        <v>0</v>
      </c>
      <c r="F2" s="30">
        <f t="shared" si="0"/>
        <v>284167</v>
      </c>
      <c r="G2" s="30">
        <f t="shared" si="0"/>
        <v>0</v>
      </c>
      <c r="H2" s="30">
        <f t="shared" si="0"/>
        <v>284167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+D23/1000000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+D24/1000000</f>
        <v>0</v>
      </c>
      <c r="E4" s="30">
        <f t="shared" si="2"/>
        <v>0</v>
      </c>
      <c r="F4" s="30">
        <f t="shared" si="2"/>
        <v>0</v>
      </c>
      <c r="G4" s="30">
        <f t="shared" si="2"/>
        <v>143125.19111508003</v>
      </c>
      <c r="H4" s="30">
        <f t="shared" si="2"/>
        <v>-143125.19111508003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+D25/1000000</f>
        <v>0</v>
      </c>
      <c r="E5" s="30">
        <f>+E25/1000000</f>
        <v>0</v>
      </c>
      <c r="F5" s="30">
        <f>+F25/1000000</f>
        <v>0</v>
      </c>
      <c r="G5" s="30">
        <f>+G25/1000000</f>
        <v>27.273323999999999</v>
      </c>
      <c r="H5" s="30">
        <f>+H25/1000000</f>
        <v>-27.273323999999999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+D26/1000000</f>
        <v>0</v>
      </c>
      <c r="E6" s="30">
        <f t="shared" si="3"/>
        <v>0</v>
      </c>
      <c r="F6" s="30">
        <f t="shared" si="3"/>
        <v>0</v>
      </c>
      <c r="G6" s="30">
        <f t="shared" si="3"/>
        <v>483.480909</v>
      </c>
      <c r="H6" s="30">
        <f t="shared" si="3"/>
        <v>-483.480909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+D27/1000000</f>
        <v>0</v>
      </c>
      <c r="E7" s="30">
        <f t="shared" si="4"/>
        <v>0</v>
      </c>
      <c r="F7" s="30">
        <f t="shared" si="4"/>
        <v>0</v>
      </c>
      <c r="G7" s="30">
        <f t="shared" si="4"/>
        <v>11547.608354979999</v>
      </c>
      <c r="H7" s="30">
        <f t="shared" si="4"/>
        <v>-11547.608354979999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8" si="5">+D28/1000000</f>
        <v>0</v>
      </c>
      <c r="E8" s="30">
        <f t="shared" si="5"/>
        <v>0</v>
      </c>
      <c r="F8" s="30">
        <f t="shared" si="5"/>
        <v>0</v>
      </c>
      <c r="G8" s="30">
        <f t="shared" si="5"/>
        <v>26.641301600000002</v>
      </c>
      <c r="H8" s="30">
        <f t="shared" si="5"/>
        <v>-26.641301600000002</v>
      </c>
    </row>
    <row r="9" spans="1:9" ht="18" customHeight="1" thickBot="1" x14ac:dyDescent="0.3">
      <c r="A9" s="20" t="s">
        <v>18</v>
      </c>
      <c r="B9" s="21" t="s">
        <v>19</v>
      </c>
      <c r="C9" s="21" t="s">
        <v>3</v>
      </c>
      <c r="D9" s="30">
        <f t="shared" ref="D9:H9" si="6">+D29/1000000</f>
        <v>0</v>
      </c>
      <c r="E9" s="30">
        <f t="shared" si="6"/>
        <v>0</v>
      </c>
      <c r="F9" s="30">
        <f t="shared" si="6"/>
        <v>0</v>
      </c>
      <c r="G9" s="30">
        <f t="shared" si="6"/>
        <v>49.954104030000003</v>
      </c>
      <c r="H9" s="30">
        <f t="shared" si="6"/>
        <v>-49.954104030000003</v>
      </c>
      <c r="I9" s="4"/>
    </row>
    <row r="10" spans="1:9" ht="18" customHeight="1" thickBot="1" x14ac:dyDescent="0.3">
      <c r="A10" s="20" t="s">
        <v>33</v>
      </c>
      <c r="B10" s="21" t="s">
        <v>11</v>
      </c>
      <c r="C10" s="21" t="s">
        <v>3</v>
      </c>
      <c r="D10" s="30">
        <f t="shared" ref="D10:H11" si="7">+D30/1000000</f>
        <v>0</v>
      </c>
      <c r="E10" s="30">
        <f t="shared" si="7"/>
        <v>0</v>
      </c>
      <c r="F10" s="30">
        <f t="shared" si="7"/>
        <v>0</v>
      </c>
      <c r="G10" s="30">
        <f t="shared" si="7"/>
        <v>77.56406994000001</v>
      </c>
      <c r="H10" s="30">
        <f t="shared" si="7"/>
        <v>-77.56406994000001</v>
      </c>
      <c r="I10" s="4"/>
    </row>
    <row r="11" spans="1:9" ht="18" customHeight="1" thickBot="1" x14ac:dyDescent="0.3">
      <c r="A11" s="20" t="s">
        <v>55</v>
      </c>
      <c r="B11" s="21" t="s">
        <v>11</v>
      </c>
      <c r="C11" s="21" t="s">
        <v>3</v>
      </c>
      <c r="D11" s="30">
        <f t="shared" si="7"/>
        <v>0</v>
      </c>
      <c r="E11" s="30">
        <f t="shared" si="7"/>
        <v>0</v>
      </c>
      <c r="F11" s="30">
        <f t="shared" si="7"/>
        <v>0</v>
      </c>
      <c r="G11" s="30">
        <f t="shared" si="7"/>
        <v>24.192108000000001</v>
      </c>
      <c r="H11" s="30">
        <f t="shared" si="7"/>
        <v>-24.192108000000001</v>
      </c>
      <c r="I11" s="4"/>
    </row>
    <row r="12" spans="1:9" ht="18" customHeight="1" thickBot="1" x14ac:dyDescent="0.3">
      <c r="A12" s="20" t="s">
        <v>22</v>
      </c>
      <c r="B12" s="21" t="s">
        <v>34</v>
      </c>
      <c r="C12" s="21" t="s">
        <v>3</v>
      </c>
      <c r="D12" s="30">
        <f t="shared" ref="D12:H12" si="8">+D32/1000000</f>
        <v>0</v>
      </c>
      <c r="E12" s="30">
        <f t="shared" si="8"/>
        <v>0</v>
      </c>
      <c r="F12" s="30">
        <f t="shared" si="8"/>
        <v>0</v>
      </c>
      <c r="G12" s="30">
        <f t="shared" si="8"/>
        <v>1219.82940706</v>
      </c>
      <c r="H12" s="30">
        <f t="shared" si="8"/>
        <v>-1219.82940706</v>
      </c>
    </row>
    <row r="13" spans="1:9" ht="18" customHeight="1" thickBot="1" x14ac:dyDescent="0.3">
      <c r="A13" s="20" t="s">
        <v>20</v>
      </c>
      <c r="B13" s="21" t="s">
        <v>21</v>
      </c>
      <c r="C13" s="21" t="s">
        <v>3</v>
      </c>
      <c r="D13" s="30">
        <f t="shared" ref="D13:H13" si="9">+D33/1000000</f>
        <v>0</v>
      </c>
      <c r="E13" s="30">
        <f t="shared" si="9"/>
        <v>0</v>
      </c>
      <c r="F13" s="30">
        <f t="shared" si="9"/>
        <v>0</v>
      </c>
      <c r="G13" s="30">
        <f t="shared" si="9"/>
        <v>13.765571</v>
      </c>
      <c r="H13" s="30">
        <f t="shared" si="9"/>
        <v>-13.765571</v>
      </c>
    </row>
    <row r="14" spans="1:9" ht="18" customHeight="1" thickBot="1" x14ac:dyDescent="0.3">
      <c r="A14" s="20" t="s">
        <v>45</v>
      </c>
      <c r="B14" s="21" t="s">
        <v>46</v>
      </c>
      <c r="C14" s="21" t="s">
        <v>3</v>
      </c>
      <c r="D14" s="30">
        <f t="shared" ref="D14:H15" si="10">+D34/1000000</f>
        <v>0</v>
      </c>
      <c r="E14" s="30">
        <f t="shared" si="10"/>
        <v>0</v>
      </c>
      <c r="F14" s="30">
        <f t="shared" si="10"/>
        <v>0</v>
      </c>
      <c r="G14" s="30">
        <f t="shared" si="10"/>
        <v>0.79249099999999995</v>
      </c>
      <c r="H14" s="30">
        <f t="shared" si="10"/>
        <v>-0.79249099999999995</v>
      </c>
    </row>
    <row r="15" spans="1:9" ht="18" customHeight="1" thickBot="1" x14ac:dyDescent="0.3">
      <c r="A15" s="20" t="s">
        <v>53</v>
      </c>
      <c r="B15" s="21" t="s">
        <v>54</v>
      </c>
      <c r="C15" s="21" t="s">
        <v>3</v>
      </c>
      <c r="D15" s="30">
        <f t="shared" si="10"/>
        <v>0</v>
      </c>
      <c r="E15" s="30">
        <f t="shared" si="10"/>
        <v>0</v>
      </c>
      <c r="F15" s="30">
        <f t="shared" si="10"/>
        <v>0</v>
      </c>
      <c r="G15" s="30">
        <f t="shared" si="10"/>
        <v>1380</v>
      </c>
      <c r="H15" s="30">
        <f t="shared" si="10"/>
        <v>-1380</v>
      </c>
    </row>
    <row r="16" spans="1:9" ht="18" customHeight="1" thickBot="1" x14ac:dyDescent="0.3">
      <c r="A16" s="20" t="s">
        <v>23</v>
      </c>
      <c r="B16" s="21" t="s">
        <v>24</v>
      </c>
      <c r="C16" s="21" t="s">
        <v>3</v>
      </c>
      <c r="D16" s="30">
        <f t="shared" ref="D16:H16" si="11">+D36/1000000</f>
        <v>0</v>
      </c>
      <c r="E16" s="30">
        <f t="shared" si="11"/>
        <v>0</v>
      </c>
      <c r="F16" s="30">
        <f>+F36/1000000</f>
        <v>0</v>
      </c>
      <c r="G16" s="30">
        <f t="shared" si="11"/>
        <v>637.64738873999988</v>
      </c>
      <c r="H16" s="30">
        <f t="shared" si="11"/>
        <v>-637.64738873999988</v>
      </c>
    </row>
    <row r="17" spans="1:9" ht="18" customHeight="1" thickBot="1" x14ac:dyDescent="0.3">
      <c r="A17" s="20">
        <v>41</v>
      </c>
      <c r="B17" s="21" t="s">
        <v>35</v>
      </c>
      <c r="C17" s="21" t="s">
        <v>4</v>
      </c>
      <c r="D17" s="30">
        <f t="shared" ref="D17:H17" si="12">+D37/1000000</f>
        <v>1408.779</v>
      </c>
      <c r="E17" s="30">
        <f t="shared" si="12"/>
        <v>0</v>
      </c>
      <c r="F17" s="30">
        <f t="shared" si="12"/>
        <v>1408.779</v>
      </c>
      <c r="G17" s="30">
        <f t="shared" si="12"/>
        <v>1408.779</v>
      </c>
      <c r="H17" s="30">
        <f t="shared" si="12"/>
        <v>0</v>
      </c>
    </row>
    <row r="18" spans="1:9" ht="18" customHeight="1" thickBot="1" x14ac:dyDescent="0.3">
      <c r="A18" s="20">
        <v>42</v>
      </c>
      <c r="B18" s="21" t="s">
        <v>8</v>
      </c>
      <c r="C18" s="21" t="s">
        <v>4</v>
      </c>
      <c r="D18" s="30">
        <f t="shared" ref="D18:H18" si="13">+D38/1000000</f>
        <v>969198.47086200002</v>
      </c>
      <c r="E18" s="30">
        <f t="shared" si="13"/>
        <v>0</v>
      </c>
      <c r="F18" s="30">
        <f t="shared" si="13"/>
        <v>969198.47086200002</v>
      </c>
      <c r="G18" s="30">
        <f t="shared" si="13"/>
        <v>610780.01879300002</v>
      </c>
      <c r="H18" s="30">
        <f t="shared" si="13"/>
        <v>358418.45206899999</v>
      </c>
    </row>
    <row r="19" spans="1:9" ht="20.100000000000001" customHeight="1" thickBot="1" x14ac:dyDescent="0.3">
      <c r="A19" s="20">
        <v>43</v>
      </c>
      <c r="B19" s="21" t="s">
        <v>9</v>
      </c>
      <c r="C19" s="21" t="s">
        <v>4</v>
      </c>
      <c r="D19" s="30">
        <f t="shared" ref="D19:G19" si="14">+D39/1000000</f>
        <v>4053517.0423050001</v>
      </c>
      <c r="E19" s="30">
        <f t="shared" si="14"/>
        <v>0</v>
      </c>
      <c r="F19" s="30">
        <f t="shared" si="14"/>
        <v>4053517.0423050001</v>
      </c>
      <c r="G19" s="30">
        <f t="shared" si="14"/>
        <v>143650.90694428998</v>
      </c>
      <c r="H19" s="30">
        <f>+H39/1000000</f>
        <v>3909866.1353607099</v>
      </c>
    </row>
    <row r="22" spans="1:9" ht="20.100000000000001" customHeight="1" x14ac:dyDescent="0.25">
      <c r="A22" s="1" t="s">
        <v>16</v>
      </c>
      <c r="B22" s="1" t="s">
        <v>17</v>
      </c>
      <c r="C22" s="1" t="s">
        <v>3</v>
      </c>
      <c r="D22" s="2">
        <v>284167000000</v>
      </c>
      <c r="E22" s="2">
        <v>0</v>
      </c>
      <c r="F22" s="2">
        <v>284167000000</v>
      </c>
      <c r="H22" s="2">
        <v>284167000000</v>
      </c>
      <c r="I22" s="4"/>
    </row>
    <row r="23" spans="1:9" ht="20.100000000000001" customHeight="1" x14ac:dyDescent="0.25">
      <c r="A23" s="1" t="s">
        <v>27</v>
      </c>
      <c r="B23" s="1" t="s">
        <v>28</v>
      </c>
      <c r="C23" s="1" t="s">
        <v>3</v>
      </c>
      <c r="D23" s="2">
        <v>0</v>
      </c>
      <c r="E23" s="2">
        <v>0</v>
      </c>
      <c r="F23" s="2">
        <v>0</v>
      </c>
      <c r="G23" s="2">
        <v>10827028567.709999</v>
      </c>
      <c r="H23" s="2">
        <v>-10827028567.709999</v>
      </c>
    </row>
    <row r="24" spans="1:9" ht="20.100000000000001" customHeight="1" x14ac:dyDescent="0.25">
      <c r="A24" s="1" t="s">
        <v>29</v>
      </c>
      <c r="B24" s="1" t="s">
        <v>30</v>
      </c>
      <c r="C24" s="1" t="s">
        <v>3</v>
      </c>
      <c r="D24" s="2">
        <v>0</v>
      </c>
      <c r="E24" s="2">
        <v>0</v>
      </c>
      <c r="F24" s="2">
        <v>0</v>
      </c>
      <c r="G24" s="2">
        <v>143125191115.08002</v>
      </c>
      <c r="H24" s="2">
        <v>-143125191115.08002</v>
      </c>
    </row>
    <row r="25" spans="1:9" ht="20.100000000000001" customHeight="1" x14ac:dyDescent="0.25">
      <c r="A25" s="47" t="s">
        <v>51</v>
      </c>
      <c r="B25" s="48" t="s">
        <v>52</v>
      </c>
      <c r="C25" s="1" t="s">
        <v>3</v>
      </c>
      <c r="D25" s="2">
        <v>0</v>
      </c>
      <c r="E25" s="2">
        <v>0</v>
      </c>
      <c r="F25" s="2">
        <v>0</v>
      </c>
      <c r="G25" s="2">
        <v>27273324</v>
      </c>
      <c r="H25" s="2">
        <v>-27273324</v>
      </c>
    </row>
    <row r="26" spans="1:9" ht="20.100000000000001" customHeight="1" x14ac:dyDescent="0.25">
      <c r="A26" s="1" t="s">
        <v>31</v>
      </c>
      <c r="B26" s="1" t="s">
        <v>32</v>
      </c>
      <c r="C26" s="1" t="s">
        <v>3</v>
      </c>
      <c r="D26" s="2">
        <v>0</v>
      </c>
      <c r="E26" s="2">
        <v>0</v>
      </c>
      <c r="F26" s="2">
        <v>0</v>
      </c>
      <c r="G26" s="2">
        <v>483480909</v>
      </c>
      <c r="H26" s="2">
        <v>-483480909</v>
      </c>
    </row>
    <row r="27" spans="1:9" ht="20.100000000000001" customHeight="1" x14ac:dyDescent="0.25">
      <c r="A27" s="1" t="s">
        <v>47</v>
      </c>
      <c r="B27" s="1" t="s">
        <v>49</v>
      </c>
      <c r="C27" s="1" t="s">
        <v>3</v>
      </c>
      <c r="D27" s="2">
        <v>0</v>
      </c>
      <c r="E27" s="2">
        <v>0</v>
      </c>
      <c r="F27" s="2">
        <v>0</v>
      </c>
      <c r="G27" s="2">
        <v>11547608354.98</v>
      </c>
      <c r="H27" s="2">
        <v>-11547608354.98</v>
      </c>
    </row>
    <row r="28" spans="1:9" ht="20.100000000000001" customHeight="1" x14ac:dyDescent="0.25">
      <c r="A28" s="1" t="s">
        <v>48</v>
      </c>
      <c r="B28" s="1" t="s">
        <v>50</v>
      </c>
      <c r="C28" s="1" t="s">
        <v>3</v>
      </c>
      <c r="D28" s="2">
        <v>0</v>
      </c>
      <c r="E28" s="2">
        <v>0</v>
      </c>
      <c r="F28" s="2">
        <v>0</v>
      </c>
      <c r="G28" s="2">
        <v>26641301.600000001</v>
      </c>
      <c r="H28" s="2">
        <v>-26641301.600000001</v>
      </c>
    </row>
    <row r="29" spans="1:9" ht="20.100000000000001" customHeight="1" x14ac:dyDescent="0.25">
      <c r="A29" s="1" t="s">
        <v>18</v>
      </c>
      <c r="B29" s="1" t="s">
        <v>19</v>
      </c>
      <c r="C29" s="1" t="s">
        <v>3</v>
      </c>
      <c r="D29" s="2">
        <v>0</v>
      </c>
      <c r="E29" s="2">
        <v>0</v>
      </c>
      <c r="F29" s="2">
        <v>0</v>
      </c>
      <c r="G29" s="2">
        <v>49954104.030000001</v>
      </c>
      <c r="H29" s="2">
        <v>-49954104.030000001</v>
      </c>
    </row>
    <row r="30" spans="1:9" ht="20.100000000000001" customHeight="1" x14ac:dyDescent="0.25">
      <c r="A30" s="1" t="s">
        <v>33</v>
      </c>
      <c r="B30" s="1" t="s">
        <v>11</v>
      </c>
      <c r="C30" s="1" t="s">
        <v>3</v>
      </c>
      <c r="D30" s="2">
        <v>0</v>
      </c>
      <c r="E30" s="2">
        <v>0</v>
      </c>
      <c r="F30" s="2">
        <v>0</v>
      </c>
      <c r="G30" s="2">
        <v>77564069.940000013</v>
      </c>
      <c r="H30" s="2">
        <v>-77564069.940000013</v>
      </c>
    </row>
    <row r="31" spans="1:9" ht="20.100000000000001" customHeight="1" x14ac:dyDescent="0.25">
      <c r="A31" s="1" t="s">
        <v>55</v>
      </c>
      <c r="B31" s="1" t="s">
        <v>11</v>
      </c>
      <c r="C31" s="1" t="s">
        <v>3</v>
      </c>
      <c r="D31" s="2">
        <v>0</v>
      </c>
      <c r="E31" s="2">
        <v>0</v>
      </c>
      <c r="F31" s="2">
        <v>0</v>
      </c>
      <c r="G31" s="2">
        <v>24192108</v>
      </c>
      <c r="H31" s="2">
        <v>-24192108</v>
      </c>
    </row>
    <row r="32" spans="1:9" ht="20.100000000000001" customHeight="1" x14ac:dyDescent="0.25">
      <c r="A32" s="1" t="s">
        <v>22</v>
      </c>
      <c r="B32" s="1" t="s">
        <v>34</v>
      </c>
      <c r="C32" s="1" t="s">
        <v>3</v>
      </c>
      <c r="D32" s="2">
        <v>0</v>
      </c>
      <c r="E32" s="2">
        <v>0</v>
      </c>
      <c r="F32" s="2">
        <v>0</v>
      </c>
      <c r="G32" s="2">
        <v>1219829407.0599999</v>
      </c>
      <c r="H32" s="2">
        <v>-1219829407.0599999</v>
      </c>
    </row>
    <row r="33" spans="1:8" ht="20.100000000000001" customHeight="1" x14ac:dyDescent="0.25">
      <c r="A33" s="1" t="s">
        <v>20</v>
      </c>
      <c r="B33" s="1" t="s">
        <v>21</v>
      </c>
      <c r="C33" s="1" t="s">
        <v>3</v>
      </c>
      <c r="D33" s="2">
        <v>0</v>
      </c>
      <c r="E33" s="2">
        <v>0</v>
      </c>
      <c r="F33" s="2">
        <v>0</v>
      </c>
      <c r="G33" s="2">
        <v>13765571</v>
      </c>
      <c r="H33" s="2">
        <v>-13765571</v>
      </c>
    </row>
    <row r="34" spans="1:8" ht="20.100000000000001" customHeight="1" x14ac:dyDescent="0.25">
      <c r="A34" s="1" t="s">
        <v>45</v>
      </c>
      <c r="B34" s="1" t="s">
        <v>46</v>
      </c>
      <c r="C34" s="1" t="s">
        <v>3</v>
      </c>
      <c r="D34" s="2">
        <v>0</v>
      </c>
      <c r="E34" s="2">
        <v>0</v>
      </c>
      <c r="F34" s="2">
        <v>0</v>
      </c>
      <c r="G34" s="2">
        <v>792491</v>
      </c>
      <c r="H34" s="2">
        <v>-792491</v>
      </c>
    </row>
    <row r="35" spans="1:8" ht="20.100000000000001" customHeight="1" x14ac:dyDescent="0.25">
      <c r="A35" s="49" t="s">
        <v>53</v>
      </c>
      <c r="B35" s="50" t="s">
        <v>54</v>
      </c>
      <c r="C35" s="1" t="s">
        <v>3</v>
      </c>
      <c r="D35" s="2">
        <v>0</v>
      </c>
      <c r="E35" s="2">
        <v>0</v>
      </c>
      <c r="F35" s="2">
        <v>0</v>
      </c>
      <c r="G35" s="2">
        <v>1380000000</v>
      </c>
      <c r="H35" s="2">
        <v>-1380000000</v>
      </c>
    </row>
    <row r="36" spans="1:8" ht="20.100000000000001" customHeight="1" x14ac:dyDescent="0.25">
      <c r="A36" s="1" t="s">
        <v>23</v>
      </c>
      <c r="B36" s="1" t="s">
        <v>24</v>
      </c>
      <c r="C36" s="1" t="s">
        <v>3</v>
      </c>
      <c r="D36" s="2">
        <v>0</v>
      </c>
      <c r="E36" s="2">
        <v>0</v>
      </c>
      <c r="F36" s="2">
        <v>0</v>
      </c>
      <c r="G36" s="2">
        <v>637647388.73999989</v>
      </c>
      <c r="H36" s="2">
        <v>-637647388.73999989</v>
      </c>
    </row>
    <row r="37" spans="1:8" ht="20.100000000000001" customHeight="1" x14ac:dyDescent="0.25">
      <c r="A37" s="1">
        <v>41</v>
      </c>
      <c r="B37" s="1" t="s">
        <v>35</v>
      </c>
      <c r="C37" s="1" t="s">
        <v>4</v>
      </c>
      <c r="D37" s="2">
        <v>1408779000</v>
      </c>
      <c r="E37" s="2">
        <v>0</v>
      </c>
      <c r="F37" s="2">
        <v>1408779000</v>
      </c>
      <c r="G37" s="2">
        <v>1408779000</v>
      </c>
      <c r="H37" s="2">
        <v>0</v>
      </c>
    </row>
    <row r="38" spans="1:8" ht="20.100000000000001" customHeight="1" x14ac:dyDescent="0.25">
      <c r="A38" s="1">
        <v>42</v>
      </c>
      <c r="B38" s="1" t="s">
        <v>8</v>
      </c>
      <c r="C38" s="1" t="s">
        <v>4</v>
      </c>
      <c r="D38" s="2">
        <v>969198470862</v>
      </c>
      <c r="E38" s="2">
        <v>0</v>
      </c>
      <c r="F38" s="2">
        <v>969198470862</v>
      </c>
      <c r="G38" s="2">
        <v>610780018793</v>
      </c>
      <c r="H38" s="2">
        <v>358418452069</v>
      </c>
    </row>
    <row r="39" spans="1:8" ht="20.100000000000001" customHeight="1" x14ac:dyDescent="0.25">
      <c r="A39" s="1">
        <v>43</v>
      </c>
      <c r="B39" s="1" t="s">
        <v>9</v>
      </c>
      <c r="C39" s="1" t="s">
        <v>4</v>
      </c>
      <c r="D39" s="2">
        <v>4053517042305</v>
      </c>
      <c r="E39" s="2">
        <v>0</v>
      </c>
      <c r="F39" s="2">
        <v>4053517042305</v>
      </c>
      <c r="G39" s="2">
        <v>143650906944.28998</v>
      </c>
      <c r="H39" s="2">
        <v>3909866135360.71</v>
      </c>
    </row>
    <row r="41" spans="1:8" ht="20.100000000000001" customHeight="1" x14ac:dyDescent="0.25">
      <c r="D41" s="2">
        <f>+SUM(D22:D39)</f>
        <v>5308291292167</v>
      </c>
      <c r="E41" s="2">
        <f t="shared" ref="E41:H41" si="15">+SUM(E22:E39)</f>
        <v>0</v>
      </c>
      <c r="F41" s="2">
        <f t="shared" si="15"/>
        <v>5308291292167</v>
      </c>
      <c r="G41" s="2">
        <f t="shared" si="15"/>
        <v>925280673449.42993</v>
      </c>
      <c r="H41" s="2">
        <f t="shared" si="15"/>
        <v>4383010618717.5698</v>
      </c>
    </row>
    <row r="43" spans="1:8" ht="20.100000000000001" customHeight="1" x14ac:dyDescent="0.25">
      <c r="G43" s="2">
        <f>+G41-'[1]NOVIEMBRE 2021'!$K$48</f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C2" sqref="C2:C18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143125191115.08002</v>
      </c>
    </row>
    <row r="4" spans="1:3" ht="15.75" thickBot="1" x14ac:dyDescent="0.3">
      <c r="A4" s="40" t="s">
        <v>52</v>
      </c>
      <c r="B4" s="40" t="s">
        <v>3</v>
      </c>
      <c r="C4" s="45">
        <v>27273324</v>
      </c>
    </row>
    <row r="5" spans="1:3" ht="15.75" thickBot="1" x14ac:dyDescent="0.3">
      <c r="A5" s="40" t="s">
        <v>32</v>
      </c>
      <c r="B5" s="40" t="s">
        <v>3</v>
      </c>
      <c r="C5" s="45">
        <v>483480909</v>
      </c>
    </row>
    <row r="6" spans="1:3" ht="15.75" thickBot="1" x14ac:dyDescent="0.3">
      <c r="A6" s="40" t="s">
        <v>49</v>
      </c>
      <c r="B6" s="40" t="s">
        <v>3</v>
      </c>
      <c r="C6" s="45">
        <v>11547608354.98</v>
      </c>
    </row>
    <row r="7" spans="1:3" ht="15.75" thickBot="1" x14ac:dyDescent="0.3">
      <c r="A7" s="40" t="s">
        <v>50</v>
      </c>
      <c r="B7" s="40" t="s">
        <v>3</v>
      </c>
      <c r="C7" s="45">
        <v>26641301.600000001</v>
      </c>
    </row>
    <row r="8" spans="1:3" ht="15.75" thickBot="1" x14ac:dyDescent="0.3">
      <c r="A8" s="40" t="s">
        <v>19</v>
      </c>
      <c r="B8" s="40" t="s">
        <v>3</v>
      </c>
      <c r="C8" s="45">
        <v>49954104.030000001</v>
      </c>
    </row>
    <row r="9" spans="1:3" ht="15.75" thickBot="1" x14ac:dyDescent="0.3">
      <c r="A9" s="40" t="s">
        <v>11</v>
      </c>
      <c r="B9" s="40" t="s">
        <v>3</v>
      </c>
      <c r="C9" s="45">
        <v>77564069.940000013</v>
      </c>
    </row>
    <row r="10" spans="1:3" ht="15.75" thickBot="1" x14ac:dyDescent="0.3">
      <c r="A10" s="40" t="s">
        <v>11</v>
      </c>
      <c r="B10" s="40" t="s">
        <v>3</v>
      </c>
      <c r="C10" s="45">
        <v>24192108</v>
      </c>
    </row>
    <row r="11" spans="1:3" ht="15.75" thickBot="1" x14ac:dyDescent="0.3">
      <c r="A11" s="40" t="s">
        <v>34</v>
      </c>
      <c r="B11" s="40" t="s">
        <v>3</v>
      </c>
      <c r="C11" s="45">
        <v>1219829407.0599999</v>
      </c>
    </row>
    <row r="12" spans="1:3" ht="15.75" thickBot="1" x14ac:dyDescent="0.3">
      <c r="A12" s="40" t="s">
        <v>21</v>
      </c>
      <c r="B12" s="40" t="s">
        <v>3</v>
      </c>
      <c r="C12" s="45">
        <v>13765571</v>
      </c>
    </row>
    <row r="13" spans="1:3" ht="15.75" thickBot="1" x14ac:dyDescent="0.3">
      <c r="A13" s="40" t="s">
        <v>46</v>
      </c>
      <c r="B13" s="40" t="s">
        <v>3</v>
      </c>
      <c r="C13" s="45">
        <v>792491</v>
      </c>
    </row>
    <row r="14" spans="1:3" ht="15.75" thickBot="1" x14ac:dyDescent="0.3">
      <c r="A14" s="40" t="s">
        <v>54</v>
      </c>
      <c r="B14" s="40" t="s">
        <v>3</v>
      </c>
      <c r="C14" s="45">
        <v>1380000000</v>
      </c>
    </row>
    <row r="15" spans="1:3" ht="15.75" thickBot="1" x14ac:dyDescent="0.3">
      <c r="A15" s="40" t="s">
        <v>24</v>
      </c>
      <c r="B15" s="40" t="s">
        <v>3</v>
      </c>
      <c r="C15" s="45">
        <v>637647388.73999989</v>
      </c>
    </row>
    <row r="16" spans="1:3" ht="15.75" thickBot="1" x14ac:dyDescent="0.3">
      <c r="A16" s="40" t="s">
        <v>35</v>
      </c>
      <c r="B16" s="40" t="s">
        <v>4</v>
      </c>
      <c r="C16" s="45">
        <v>1408779000</v>
      </c>
    </row>
    <row r="17" spans="1:3" ht="15.75" thickBot="1" x14ac:dyDescent="0.3">
      <c r="A17" s="40" t="s">
        <v>8</v>
      </c>
      <c r="B17" s="40" t="s">
        <v>4</v>
      </c>
      <c r="C17" s="45">
        <v>610780018793</v>
      </c>
    </row>
    <row r="18" spans="1:3" ht="15.75" thickBot="1" x14ac:dyDescent="0.3">
      <c r="A18" s="40" t="s">
        <v>9</v>
      </c>
      <c r="B18" s="40" t="s">
        <v>4</v>
      </c>
      <c r="C18" s="45">
        <v>143650906944.28998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169440.96871214005</v>
      </c>
      <c r="E7" s="13">
        <f>+GETPIVOTDATA("Suma de 
RECAUDO EN EFECTIVO 
",$B$6,"Aportes","Propios")/GETPIVOTDATA("Suma de 
AFORO VIGENTE
",$B$6,"Aportes","Propios")</f>
        <v>0.59627250423919753</v>
      </c>
    </row>
    <row r="8" spans="2:5" x14ac:dyDescent="0.25">
      <c r="B8" s="6" t="s">
        <v>5</v>
      </c>
      <c r="C8" s="31">
        <v>284167</v>
      </c>
      <c r="D8" s="31">
        <v>169440.96871214005</v>
      </c>
      <c r="E8" s="14">
        <f>+GETPIVOTDATA("Suma de 
RECAUDO EN EFECTIVO 
",$B$6)/GETPIVOTDATA("Suma de 
AFORO VIGENTE
",$B$6)</f>
        <v>0.59627250423919753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0" ma:contentTypeDescription="Crear nuevo documento." ma:contentTypeScope="" ma:versionID="6ad9a61999b7c12e7f6bc018e32744c0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aad4df78d1b7c821a7c252d964c7c1f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B9030-1CA8-4CE3-8525-CFCCE906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elements/1.1/"/>
    <ds:schemaRef ds:uri="http://schemas.microsoft.com/office/2006/metadata/properties"/>
    <ds:schemaRef ds:uri="a40b8588-6542-483a-a94b-1301c9cf23f4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71cdbed-6ead-44eb-9325-e34ef5ea4fe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nov</vt:lpstr>
      <vt:lpstr>Recuado</vt:lpstr>
      <vt:lpstr>Aforo Vs Recaudo Rec Propios</vt:lpstr>
      <vt:lpstr>nov!Área_de_impresión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Ludy Maritza Montoya Roberto</cp:lastModifiedBy>
  <dcterms:created xsi:type="dcterms:W3CDTF">2018-04-17T16:44:20Z</dcterms:created>
  <dcterms:modified xsi:type="dcterms:W3CDTF">2022-08-05T15:38:28Z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</Properties>
</file>