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May/"/>
    </mc:Choice>
  </mc:AlternateContent>
  <xr:revisionPtr revIDLastSave="28" documentId="11_B31576C9886CFFFD6A6777416A693588099CFB62" xr6:coauthVersionLast="47" xr6:coauthVersionMax="47" xr10:uidLastSave="{B1A23CA7-8B51-4247-9C39-0402BE9BDA2E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y " sheetId="1" state="hidden" r:id="rId4"/>
    <sheet name="Recuado" sheetId="7" state="hidden" r:id="rId5"/>
    <sheet name="Aforo Vs Recaudo Rec Propios" sheetId="3" r:id="rId6"/>
  </sheets>
  <definedNames>
    <definedName name="_xlnm.Print_Area" localSheetId="3">'may '!$A$1:$G$14</definedName>
  </definedNames>
  <calcPr calcId="191029"/>
  <pivotCaches>
    <pivotCache cacheId="16" r:id="rId7"/>
    <pivotCache cacheId="17" r:id="rId8"/>
    <pivotCache cacheId="18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7" i="1"/>
  <c r="G7" i="1"/>
  <c r="F7" i="1"/>
  <c r="E7" i="1"/>
  <c r="D7" i="1"/>
  <c r="H6" i="1"/>
  <c r="G6" i="1"/>
  <c r="F6" i="1"/>
  <c r="E6" i="1"/>
  <c r="D6" i="1"/>
  <c r="H2" i="1" l="1"/>
  <c r="H3" i="1"/>
  <c r="H4" i="1"/>
  <c r="H5" i="1"/>
  <c r="H8" i="1"/>
  <c r="H9" i="1"/>
  <c r="H10" i="1"/>
  <c r="H11" i="1"/>
  <c r="H12" i="1"/>
  <c r="H13" i="1"/>
  <c r="H14" i="1"/>
  <c r="H15" i="1"/>
  <c r="D3" i="1"/>
  <c r="E3" i="1"/>
  <c r="F3" i="1"/>
  <c r="G3" i="1"/>
  <c r="D4" i="1"/>
  <c r="E4" i="1"/>
  <c r="F4" i="1"/>
  <c r="G4" i="1"/>
  <c r="D5" i="1"/>
  <c r="E5" i="1"/>
  <c r="F5" i="1"/>
  <c r="G5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G2" i="1"/>
  <c r="F2" i="1"/>
  <c r="E2" i="1"/>
  <c r="D2" i="1"/>
  <c r="E8" i="3" l="1"/>
  <c r="E7" i="3"/>
</calcChain>
</file>

<file path=xl/sharedStrings.xml><?xml version="1.0" encoding="utf-8"?>
<sst xmlns="http://schemas.openxmlformats.org/spreadsheetml/2006/main" count="171" uniqueCount="51">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</sst>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1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0,0009%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0,0009%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Propios'!$C$27:$C$38</c:f>
              <c:strCache>
                <c:ptCount val="11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INTERESES SOBRE DEPOSITOS EN INSTITUCIONES FINANCIERAS</c:v>
                </c:pt>
                <c:pt idx="3">
                  <c:v>SENTENCIAS Y CONCILIACIONES</c:v>
                </c:pt>
                <c:pt idx="4">
                  <c:v>RENDIMIENTOS RECURSOS ENTREGADOS EN ADMINISTRACION</c:v>
                </c:pt>
                <c:pt idx="5">
                  <c:v>SERVICIOS DE ARRENDAMIENTO SIN OPCION DE COMPRA DE OTROS BIENES</c:v>
                </c:pt>
                <c:pt idx="6">
                  <c:v>RECUPERACIONES</c:v>
                </c:pt>
                <c:pt idx="7">
                  <c:v>RENDIMIENTOS RECURSOS ENTREGADOS POR LA ENTIDAD CONCEDENTE EN LOS PATRIMONIOS AUTÓNOMOS</c:v>
                </c:pt>
                <c:pt idx="8">
                  <c:v>PEAJES</c:v>
                </c:pt>
                <c:pt idx="9">
                  <c:v>INDEMNIZACIONES RELACIONADAS CON SEGUROS NO DE VIDA</c:v>
                </c:pt>
                <c:pt idx="10">
                  <c:v>TASA POR EL USO DE LA INFRAESTRUCTURA DE TRANSPORTE</c:v>
                </c:pt>
              </c:strCache>
            </c:strRef>
          </c:cat>
          <c:val>
            <c:numRef>
              <c:f>'Recaudo Recursos Propios'!$D$27:$D$38</c:f>
              <c:numCache>
                <c:formatCode>0.00%</c:formatCode>
                <c:ptCount val="11"/>
                <c:pt idx="0">
                  <c:v>8.7176147702792271E-6</c:v>
                </c:pt>
                <c:pt idx="1">
                  <c:v>7.6228745254444883E-5</c:v>
                </c:pt>
                <c:pt idx="2">
                  <c:v>1.263795137039267E-4</c:v>
                </c:pt>
                <c:pt idx="3">
                  <c:v>1.480273473644798E-4</c:v>
                </c:pt>
                <c:pt idx="4">
                  <c:v>4.2426686679268924E-4</c:v>
                </c:pt>
                <c:pt idx="5">
                  <c:v>2.3883782369699879E-3</c:v>
                </c:pt>
                <c:pt idx="6">
                  <c:v>6.8914988133168507E-3</c:v>
                </c:pt>
                <c:pt idx="7">
                  <c:v>9.2600657690815793E-3</c:v>
                </c:pt>
                <c:pt idx="8">
                  <c:v>0.11910023477882251</c:v>
                </c:pt>
                <c:pt idx="9">
                  <c:v>0.120333699010588</c:v>
                </c:pt>
                <c:pt idx="10">
                  <c:v>0.74124250330333519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90906.861668379992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mayo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mayo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636961</xdr:colOff>
      <xdr:row>22</xdr:row>
      <xdr:rowOff>50131</xdr:rowOff>
    </xdr:from>
    <xdr:to>
      <xdr:col>5</xdr:col>
      <xdr:colOff>451182</xdr:colOff>
      <xdr:row>44</xdr:row>
      <xdr:rowOff>140369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mayo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1036989</xdr:colOff>
      <xdr:row>11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822158</xdr:colOff>
      <xdr:row>20</xdr:row>
      <xdr:rowOff>170448</xdr:rowOff>
    </xdr:from>
    <xdr:to>
      <xdr:col>6</xdr:col>
      <xdr:colOff>110665</xdr:colOff>
      <xdr:row>22</xdr:row>
      <xdr:rowOff>10027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893342" y="4742448"/>
          <a:ext cx="2276349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mayo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32%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77.786024421293" createdVersion="6" refreshedVersion="7" minRefreshableVersion="3" recordCount="15" xr:uid="{00000000-000A-0000-FFFF-FFFF10000000}">
  <cacheSource type="worksheet">
    <worksheetSource ref="A1:G16" sheet="may 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124837.973030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77.796419212966" createdVersion="7" refreshedVersion="7" minRefreshableVersion="3" recordCount="15" xr:uid="{FCAC8D0C-7F92-4FAE-BCF6-6C937395F33F}">
  <cacheSource type="worksheet">
    <worksheetSource ref="A1:C16" sheet="Recuado"/>
  </cacheSource>
  <cacheFields count="3">
    <cacheField name="CONCEPTO INGRESO" numFmtId="0">
      <sharedItems containsBlank="1" count="15">
        <s v="PEAJES"/>
        <s v="TASA POR EL USO DE LA INFRAESTRUCTURA DE TRANSPORTE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124837973030.68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77.796545833335" createdVersion="7" refreshedVersion="7" minRefreshableVersion="3" recordCount="12" xr:uid="{6E44326E-B13E-4233-8F24-139DE02D3685}">
  <cacheSource type="worksheet">
    <worksheetSource ref="B1:H13" sheet="may "/>
  </cacheSource>
  <cacheFields count="7">
    <cacheField name="CONCEPTO INGRESO" numFmtId="0">
      <sharedItems count="12">
        <s v="TASAS Y DERECHOS ADMINISTRATIVOS"/>
        <s v="PEAJES"/>
        <s v="TASA POR EL USO DE LA INFRAESTRUCTURA DE TRANSPORTE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67384.029710520001"/>
    </cacheField>
    <cacheField name="_x000a_SALDO DE AFORO POR RECAUDAR_x000a_" numFmtId="164">
      <sharedItems containsSemiMixedTypes="0" containsString="0" containsNumber="1" minValue="-67384.029710520001" maxValue="205955.94172176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67384.029710520001"/>
  </r>
  <r>
    <s v="3-1-01-1-02-5-02-07-3-2"/>
    <s v="SERVICIOS DE ARRENDAMIENTO SIN OPCION DE COMPRA DE OTROS BIENES"/>
    <x v="0"/>
    <n v="0"/>
    <n v="0"/>
    <n v="0"/>
    <n v="217.11997"/>
  </r>
  <r>
    <s v="3-1-01-1-02-6-01"/>
    <s v="INDEMNIZACIONES RELACIONADAS CON SEGUROS NO DE VIDA"/>
    <x v="0"/>
    <n v="0"/>
    <n v="0"/>
    <n v="0"/>
    <n v="10939.15893"/>
  </r>
  <r>
    <s v="3-1-01-1-02-6-02"/>
    <s v="SENTENCIAS Y CONCILIACIONES"/>
    <x v="0"/>
    <n v="0"/>
    <n v="0"/>
    <n v="0"/>
    <n v="13.45670159"/>
  </r>
  <r>
    <s v="3-1-01-2-05-1-02-01"/>
    <s v="INTERESES SOBRE DEPOSITOS EN INSTITUCIONES FINANCIERAS"/>
    <x v="0"/>
    <n v="0"/>
    <n v="0"/>
    <n v="0"/>
    <n v="11.48876497"/>
  </r>
  <r>
    <s v="3-1-01-2-05-1-02-04"/>
    <s v="RENDIMIENTOS RECURSOS ENTREGADOS EN ADMINISTRACION"/>
    <x v="0"/>
    <n v="0"/>
    <n v="0"/>
    <n v="0"/>
    <n v="38.568769370000005"/>
  </r>
  <r>
    <s v="3-1-01-2-05-3-05"/>
    <s v="RENDIMIENTOS RECURSOS ENTREGADOS POR LA ENTIDAD CONCEDENTE EN LOS PATRIMONIOS AUTÓNOMOS"/>
    <x v="0"/>
    <n v="0"/>
    <n v="0"/>
    <n v="0"/>
    <n v="841.80351790999998"/>
  </r>
  <r>
    <s v="3-1-01-2-13-1-01"/>
    <s v="REINTEGROS INCAPACIDADES"/>
    <x v="0"/>
    <n v="0"/>
    <n v="0"/>
    <n v="0"/>
    <n v="6.929716"/>
  </r>
  <r>
    <s v="3-1-01-2-13-1-03"/>
    <s v="REINTEGROS GASTOS DE FUNCIONAMIENTO"/>
    <x v="0"/>
    <n v="0"/>
    <n v="0"/>
    <n v="0"/>
    <n v="0.79249099999999995"/>
  </r>
  <r>
    <s v="3-1-01-2-13-2-02"/>
    <s v="RECUPERACIONES"/>
    <x v="0"/>
    <n v="0"/>
    <n v="0"/>
    <n v="0"/>
    <n v="626.48452930999997"/>
  </r>
  <r>
    <n v="41"/>
    <s v="FUNCIONAMIENTO"/>
    <x v="1"/>
    <n v="1408.779"/>
    <n v="0"/>
    <n v="1408.779"/>
    <n v="882.52483400000006"/>
  </r>
  <r>
    <n v="42"/>
    <s v="DEUDA"/>
    <x v="1"/>
    <n v="969198.47086200002"/>
    <n v="0"/>
    <n v="969198.47086200002"/>
    <n v="64166.248238"/>
  </r>
  <r>
    <n v="43"/>
    <s v="INVERSIÓN"/>
    <x v="1"/>
    <n v="4053517.0423050001"/>
    <n v="0"/>
    <n v="4053517.0423050001"/>
    <n v="124837.973030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0827028567.709999"/>
  </r>
  <r>
    <x v="1"/>
    <x v="0"/>
    <n v="67384029710.520004"/>
  </r>
  <r>
    <x v="2"/>
    <x v="0"/>
    <n v="217119970"/>
  </r>
  <r>
    <x v="3"/>
    <x v="0"/>
    <n v="10939158930"/>
  </r>
  <r>
    <x v="4"/>
    <x v="0"/>
    <n v="13456701.59"/>
  </r>
  <r>
    <x v="5"/>
    <x v="0"/>
    <n v="11488764.970000001"/>
  </r>
  <r>
    <x v="6"/>
    <x v="0"/>
    <n v="38568769.370000005"/>
  </r>
  <r>
    <x v="7"/>
    <x v="0"/>
    <n v="841803517.90999997"/>
  </r>
  <r>
    <x v="8"/>
    <x v="0"/>
    <n v="6929716"/>
  </r>
  <r>
    <x v="9"/>
    <x v="0"/>
    <n v="792491"/>
  </r>
  <r>
    <x v="10"/>
    <x v="0"/>
    <n v="626484529.30999994"/>
  </r>
  <r>
    <x v="11"/>
    <x v="1"/>
    <n v="882524834"/>
  </r>
  <r>
    <x v="12"/>
    <x v="1"/>
    <n v="64166248238"/>
  </r>
  <r>
    <x v="13"/>
    <x v="1"/>
    <n v="124837973030.68001"/>
  </r>
  <r>
    <x v="14"/>
    <x v="2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84167"/>
    <n v="0"/>
    <n v="284167"/>
    <n v="0"/>
    <n v="205955.94172176998"/>
  </r>
  <r>
    <x v="1"/>
    <x v="0"/>
    <n v="0"/>
    <n v="0"/>
    <n v="0"/>
    <n v="10827.028567709998"/>
    <n v="-10827.028567709998"/>
  </r>
  <r>
    <x v="2"/>
    <x v="0"/>
    <n v="0"/>
    <n v="0"/>
    <n v="0"/>
    <n v="67384.029710520001"/>
    <n v="-67384.029710520001"/>
  </r>
  <r>
    <x v="3"/>
    <x v="0"/>
    <n v="0"/>
    <n v="0"/>
    <n v="0"/>
    <n v="217.11997"/>
    <n v="-217.11997"/>
  </r>
  <r>
    <x v="4"/>
    <x v="0"/>
    <n v="0"/>
    <n v="0"/>
    <n v="0"/>
    <n v="10939.15893"/>
    <n v="-10939.15893"/>
  </r>
  <r>
    <x v="5"/>
    <x v="0"/>
    <n v="0"/>
    <n v="0"/>
    <n v="0"/>
    <n v="13.45670159"/>
    <n v="-13.45670159"/>
  </r>
  <r>
    <x v="6"/>
    <x v="0"/>
    <n v="0"/>
    <n v="0"/>
    <n v="0"/>
    <n v="11.48876497"/>
    <n v="-11.48876497"/>
  </r>
  <r>
    <x v="7"/>
    <x v="0"/>
    <n v="0"/>
    <n v="0"/>
    <n v="0"/>
    <n v="38.568769370000005"/>
    <n v="-38.568769370000005"/>
  </r>
  <r>
    <x v="8"/>
    <x v="0"/>
    <n v="0"/>
    <n v="0"/>
    <n v="0"/>
    <n v="841.80351790999998"/>
    <n v="-841.80351790999998"/>
  </r>
  <r>
    <x v="9"/>
    <x v="0"/>
    <n v="0"/>
    <n v="0"/>
    <n v="0"/>
    <n v="6.929716"/>
    <n v="-6.929716"/>
  </r>
  <r>
    <x v="10"/>
    <x v="0"/>
    <n v="0"/>
    <n v="0"/>
    <n v="0"/>
    <n v="0.79249099999999995"/>
    <n v="-0.79249099999999995"/>
  </r>
  <r>
    <x v="11"/>
    <x v="0"/>
    <n v="0"/>
    <n v="0"/>
    <n v="0"/>
    <n v="626.48452930999997"/>
    <n v="-626.48452930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0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1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8" firstHeaderRow="1" firstDataRow="1" firstDataCol="1" rowPageCount="1" colPageCount="1"/>
  <pivotFields count="3">
    <pivotField axis="axisRow" showAll="0" sortType="ascending">
      <items count="16">
        <item x="8"/>
        <item x="6"/>
        <item x="5"/>
        <item x="10"/>
        <item x="0"/>
        <item x="1"/>
        <item x="2"/>
        <item x="7"/>
        <item x="11"/>
        <item x="12"/>
        <item x="13"/>
        <item x="9"/>
        <item x="3"/>
        <item x="4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2">
    <i>
      <x v="11"/>
    </i>
    <i>
      <x/>
    </i>
    <i>
      <x v="2"/>
    </i>
    <i>
      <x v="13"/>
    </i>
    <i>
      <x v="1"/>
    </i>
    <i>
      <x v="6"/>
    </i>
    <i>
      <x v="3"/>
    </i>
    <i>
      <x v="7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1">
      <pivotArea outline="0" collapsedLevelsAreSubtotals="1" fieldPosition="0"/>
    </format>
    <format dxfId="110">
      <pivotArea collapsedLevelsAreSubtotals="1" fieldPosition="0">
        <references count="1">
          <reference field="0" count="1">
            <x v="0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CF4BF7-D312-40FE-A724-13F7087AD6F1}" name="TablaDinámica1" cacheId="1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0" firstHeaderRow="0" firstDataRow="1" firstDataCol="1" rowPageCount="1" colPageCount="1"/>
  <pivotFields count="3">
    <pivotField axis="axisRow" showAll="0" sortType="descending">
      <items count="16">
        <item x="12"/>
        <item x="11"/>
        <item x="5"/>
        <item x="13"/>
        <item x="0"/>
        <item x="10"/>
        <item x="8"/>
        <item x="6"/>
        <item x="7"/>
        <item x="2"/>
        <item x="1"/>
        <item x="9"/>
        <item x="3"/>
        <item x="4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h="1" sd="0" x="1"/>
        <item sd="0" x="0"/>
        <item h="1" x="2"/>
        <item t="default"/>
      </items>
    </pivotField>
    <pivotField dataField="1" numFmtId="164" showAll="0"/>
  </pivotFields>
  <rowFields count="1">
    <field x="0"/>
  </rowFields>
  <rowItems count="12">
    <i>
      <x v="10"/>
    </i>
    <i>
      <x v="12"/>
    </i>
    <i>
      <x v="4"/>
    </i>
    <i>
      <x v="8"/>
    </i>
    <i>
      <x v="5"/>
    </i>
    <i>
      <x v="9"/>
    </i>
    <i>
      <x v="7"/>
    </i>
    <i>
      <x v="13"/>
    </i>
    <i>
      <x v="2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119">
      <pivotArea outline="0" collapsedLevelsAreSubtotals="1" fieldPosition="0"/>
    </format>
    <format dxfId="118">
      <pivotArea collapsedLevelsAreSubtotals="1" fieldPosition="0">
        <references count="1">
          <reference field="0" count="1">
            <x v="6"/>
          </reference>
        </references>
      </pivotArea>
    </format>
    <format dxfId="117">
      <pivotArea outline="0" fieldPosition="0">
        <references count="1">
          <reference field="4294967294" count="1">
            <x v="1"/>
          </reference>
        </references>
      </pivotArea>
    </format>
    <format dxfId="116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4">
      <pivotArea field="0" type="button" dataOnly="0" labelOnly="1" outline="0" axis="axisRow" fieldPosition="0"/>
    </format>
    <format dxfId="1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9"/>
        <item x="11"/>
        <item x="1"/>
        <item x="2"/>
        <item x="3"/>
        <item x="8"/>
        <item x="10"/>
        <item x="4"/>
        <item x="5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zoomScale="95" zoomScaleNormal="95" workbookViewId="0"/>
  </sheetViews>
  <sheetFormatPr baseColWidth="10" defaultRowHeight="15" x14ac:dyDescent="0.25"/>
  <cols>
    <col min="3" max="3" width="92.7109375" customWidth="1"/>
    <col min="4" max="4" width="19.5703125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67384029710.520004</v>
      </c>
      <c r="E9" s="10">
        <v>0.74124250330333519</v>
      </c>
    </row>
    <row r="10" spans="3:5" x14ac:dyDescent="0.25">
      <c r="C10" s="6" t="s">
        <v>49</v>
      </c>
      <c r="D10" s="38">
        <v>10939158930</v>
      </c>
      <c r="E10" s="10">
        <v>0.120333699010588</v>
      </c>
    </row>
    <row r="11" spans="3:5" x14ac:dyDescent="0.25">
      <c r="C11" s="6" t="s">
        <v>28</v>
      </c>
      <c r="D11" s="38">
        <v>10827028567.709999</v>
      </c>
      <c r="E11" s="10">
        <v>0.11910023477882251</v>
      </c>
    </row>
    <row r="12" spans="3:5" x14ac:dyDescent="0.25">
      <c r="C12" s="6" t="s">
        <v>34</v>
      </c>
      <c r="D12" s="38">
        <v>841803517.90999997</v>
      </c>
      <c r="E12" s="10">
        <v>9.2600657690815793E-3</v>
      </c>
    </row>
    <row r="13" spans="3:5" x14ac:dyDescent="0.25">
      <c r="C13" s="6" t="s">
        <v>24</v>
      </c>
      <c r="D13" s="38">
        <v>626484529.30999994</v>
      </c>
      <c r="E13" s="10">
        <v>6.8914988133168507E-3</v>
      </c>
    </row>
    <row r="14" spans="3:5" x14ac:dyDescent="0.25">
      <c r="C14" s="6" t="s">
        <v>32</v>
      </c>
      <c r="D14" s="38">
        <v>217119970</v>
      </c>
      <c r="E14" s="10">
        <v>2.3883782369699879E-3</v>
      </c>
    </row>
    <row r="15" spans="3:5" x14ac:dyDescent="0.25">
      <c r="C15" s="6" t="s">
        <v>11</v>
      </c>
      <c r="D15" s="38">
        <v>38568769.370000005</v>
      </c>
      <c r="E15" s="10">
        <v>4.2426686679268924E-4</v>
      </c>
    </row>
    <row r="16" spans="3:5" x14ac:dyDescent="0.25">
      <c r="C16" s="6" t="s">
        <v>50</v>
      </c>
      <c r="D16" s="38">
        <v>13456701.59</v>
      </c>
      <c r="E16" s="10">
        <v>1.480273473644798E-4</v>
      </c>
    </row>
    <row r="17" spans="1:6" x14ac:dyDescent="0.25">
      <c r="C17" s="6" t="s">
        <v>19</v>
      </c>
      <c r="D17" s="38">
        <v>11488764.970000001</v>
      </c>
      <c r="E17" s="10">
        <v>1.263795137039267E-4</v>
      </c>
    </row>
    <row r="18" spans="1:6" x14ac:dyDescent="0.25">
      <c r="C18" s="6" t="s">
        <v>21</v>
      </c>
      <c r="D18" s="9">
        <v>6929716</v>
      </c>
      <c r="E18" s="10">
        <v>7.6228745254444883E-5</v>
      </c>
    </row>
    <row r="19" spans="1:6" x14ac:dyDescent="0.25">
      <c r="C19" s="6" t="s">
        <v>46</v>
      </c>
      <c r="D19" s="38">
        <v>792491</v>
      </c>
      <c r="E19" s="46">
        <v>8.7176147702792271E-6</v>
      </c>
    </row>
    <row r="20" spans="1:6" x14ac:dyDescent="0.25">
      <c r="A20" s="22"/>
      <c r="B20" s="33"/>
      <c r="C20" s="6" t="s">
        <v>5</v>
      </c>
      <c r="D20" s="38">
        <v>90906861668.380005</v>
      </c>
      <c r="E20" s="10">
        <v>1</v>
      </c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8.7176147702792271E-6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7.6228745254444883E-5</v>
      </c>
      <c r="E28" s="25"/>
      <c r="F28" s="23"/>
    </row>
    <row r="29" spans="1:6" x14ac:dyDescent="0.25">
      <c r="A29" s="25"/>
      <c r="B29" s="32"/>
      <c r="C29" s="27" t="s">
        <v>19</v>
      </c>
      <c r="D29" s="28">
        <v>1.263795137039267E-4</v>
      </c>
      <c r="E29" s="25"/>
      <c r="F29" s="23"/>
    </row>
    <row r="30" spans="1:6" x14ac:dyDescent="0.25">
      <c r="A30" s="25"/>
      <c r="B30" s="32"/>
      <c r="C30" s="44" t="s">
        <v>50</v>
      </c>
      <c r="D30" s="43">
        <v>1.480273473644798E-4</v>
      </c>
      <c r="E30" s="25"/>
      <c r="F30" s="23"/>
    </row>
    <row r="31" spans="1:6" x14ac:dyDescent="0.25">
      <c r="A31" s="25"/>
      <c r="B31" s="32"/>
      <c r="C31" s="27" t="s">
        <v>11</v>
      </c>
      <c r="D31" s="28">
        <v>4.2426686679268924E-4</v>
      </c>
      <c r="E31" s="25"/>
      <c r="F31" s="23"/>
    </row>
    <row r="32" spans="1:6" x14ac:dyDescent="0.25">
      <c r="A32" s="25"/>
      <c r="B32" s="32"/>
      <c r="C32" s="27" t="s">
        <v>32</v>
      </c>
      <c r="D32" s="28">
        <v>2.3883782369699879E-3</v>
      </c>
      <c r="E32" s="25"/>
      <c r="F32" s="23"/>
    </row>
    <row r="33" spans="1:7" x14ac:dyDescent="0.25">
      <c r="A33" s="25"/>
      <c r="B33" s="32"/>
      <c r="C33" s="27" t="s">
        <v>24</v>
      </c>
      <c r="D33" s="28">
        <v>6.8914988133168507E-3</v>
      </c>
      <c r="E33" s="25"/>
      <c r="F33" s="23"/>
    </row>
    <row r="34" spans="1:7" x14ac:dyDescent="0.25">
      <c r="A34" s="25"/>
      <c r="B34" s="32"/>
      <c r="C34" s="27" t="s">
        <v>34</v>
      </c>
      <c r="D34" s="28">
        <v>9.2600657690815793E-3</v>
      </c>
      <c r="E34" s="25"/>
      <c r="F34" s="23"/>
    </row>
    <row r="35" spans="1:7" x14ac:dyDescent="0.25">
      <c r="A35" s="25"/>
      <c r="B35" s="32"/>
      <c r="C35" s="27" t="s">
        <v>28</v>
      </c>
      <c r="D35" s="28">
        <v>0.11910023477882251</v>
      </c>
      <c r="E35" s="25"/>
      <c r="F35" s="23"/>
    </row>
    <row r="36" spans="1:7" x14ac:dyDescent="0.25">
      <c r="A36" s="25"/>
      <c r="B36" s="32"/>
      <c r="C36" s="44" t="s">
        <v>49</v>
      </c>
      <c r="D36" s="43">
        <v>0.120333699010588</v>
      </c>
      <c r="E36" s="25"/>
      <c r="F36" s="23"/>
    </row>
    <row r="37" spans="1:7" x14ac:dyDescent="0.25">
      <c r="A37" s="25"/>
      <c r="B37" s="32"/>
      <c r="C37" s="27" t="s">
        <v>30</v>
      </c>
      <c r="D37" s="28">
        <v>0.74124250330333519</v>
      </c>
      <c r="E37" s="25"/>
      <c r="F37" s="23"/>
    </row>
    <row r="38" spans="1:7" x14ac:dyDescent="0.25">
      <c r="A38" s="25"/>
      <c r="B38" s="32"/>
      <c r="C38" s="27" t="s">
        <v>5</v>
      </c>
      <c r="D38" s="28">
        <v>1</v>
      </c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zoomScaleNormal="100" workbookViewId="0">
      <selection activeCell="C6" sqref="C6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+D19/1000000</f>
        <v>284167</v>
      </c>
      <c r="E2" s="30">
        <f t="shared" ref="E2:H2" si="0">+E19/1000000</f>
        <v>0</v>
      </c>
      <c r="F2" s="30">
        <f t="shared" si="0"/>
        <v>284167</v>
      </c>
      <c r="G2" s="30">
        <f t="shared" si="0"/>
        <v>0</v>
      </c>
      <c r="H2" s="30">
        <f t="shared" si="0"/>
        <v>205955.94172176998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+D20/1000000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+D21/1000000</f>
        <v>0</v>
      </c>
      <c r="E4" s="30">
        <f t="shared" si="2"/>
        <v>0</v>
      </c>
      <c r="F4" s="30">
        <f t="shared" si="2"/>
        <v>0</v>
      </c>
      <c r="G4" s="30">
        <f t="shared" si="2"/>
        <v>67384.029710520001</v>
      </c>
      <c r="H4" s="30">
        <f t="shared" si="2"/>
        <v>-67384.029710520001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f t="shared" ref="D5:H5" si="3">+D22/1000000</f>
        <v>0</v>
      </c>
      <c r="E5" s="30">
        <f t="shared" si="3"/>
        <v>0</v>
      </c>
      <c r="F5" s="30">
        <f t="shared" si="3"/>
        <v>0</v>
      </c>
      <c r="G5" s="30">
        <f t="shared" si="3"/>
        <v>217.11997</v>
      </c>
      <c r="H5" s="30">
        <f t="shared" si="3"/>
        <v>-217.11997</v>
      </c>
    </row>
    <row r="6" spans="1:9" ht="18" customHeight="1" thickBot="1" x14ac:dyDescent="0.3">
      <c r="A6" s="20" t="s">
        <v>47</v>
      </c>
      <c r="B6" s="21" t="s">
        <v>49</v>
      </c>
      <c r="C6" s="21" t="s">
        <v>3</v>
      </c>
      <c r="D6" s="30">
        <f t="shared" ref="D6:H6" si="4">+D23/1000000</f>
        <v>0</v>
      </c>
      <c r="E6" s="30">
        <f t="shared" si="4"/>
        <v>0</v>
      </c>
      <c r="F6" s="30">
        <f t="shared" si="4"/>
        <v>0</v>
      </c>
      <c r="G6" s="30">
        <f t="shared" si="4"/>
        <v>10939.15893</v>
      </c>
      <c r="H6" s="30">
        <f t="shared" si="4"/>
        <v>-10939.15893</v>
      </c>
    </row>
    <row r="7" spans="1:9" ht="18" customHeight="1" thickBot="1" x14ac:dyDescent="0.3">
      <c r="A7" s="20" t="s">
        <v>48</v>
      </c>
      <c r="B7" s="21" t="s">
        <v>50</v>
      </c>
      <c r="C7" s="21" t="s">
        <v>3</v>
      </c>
      <c r="D7" s="30">
        <f t="shared" ref="D7:H7" si="5">+D24/1000000</f>
        <v>0</v>
      </c>
      <c r="E7" s="30">
        <f t="shared" si="5"/>
        <v>0</v>
      </c>
      <c r="F7" s="30">
        <f t="shared" si="5"/>
        <v>0</v>
      </c>
      <c r="G7" s="30">
        <f t="shared" si="5"/>
        <v>13.45670159</v>
      </c>
      <c r="H7" s="30">
        <f t="shared" si="5"/>
        <v>-13.45670159</v>
      </c>
    </row>
    <row r="8" spans="1:9" ht="18" customHeight="1" thickBot="1" x14ac:dyDescent="0.3">
      <c r="A8" s="20" t="s">
        <v>18</v>
      </c>
      <c r="B8" s="21" t="s">
        <v>19</v>
      </c>
      <c r="C8" s="21" t="s">
        <v>3</v>
      </c>
      <c r="D8" s="30">
        <f t="shared" ref="D8:H8" si="6">+D25/1000000</f>
        <v>0</v>
      </c>
      <c r="E8" s="30">
        <f t="shared" si="6"/>
        <v>0</v>
      </c>
      <c r="F8" s="30">
        <f t="shared" si="6"/>
        <v>0</v>
      </c>
      <c r="G8" s="30">
        <f t="shared" si="6"/>
        <v>11.48876497</v>
      </c>
      <c r="H8" s="30">
        <f t="shared" si="6"/>
        <v>-11.48876497</v>
      </c>
      <c r="I8" s="4"/>
    </row>
    <row r="9" spans="1:9" ht="18" customHeight="1" thickBot="1" x14ac:dyDescent="0.3">
      <c r="A9" s="20" t="s">
        <v>33</v>
      </c>
      <c r="B9" s="21" t="s">
        <v>11</v>
      </c>
      <c r="C9" s="21" t="s">
        <v>3</v>
      </c>
      <c r="D9" s="30">
        <f t="shared" ref="D9:H9" si="7">+D26/1000000</f>
        <v>0</v>
      </c>
      <c r="E9" s="30">
        <f t="shared" si="7"/>
        <v>0</v>
      </c>
      <c r="F9" s="30">
        <f t="shared" si="7"/>
        <v>0</v>
      </c>
      <c r="G9" s="30">
        <f t="shared" si="7"/>
        <v>38.568769370000005</v>
      </c>
      <c r="H9" s="30">
        <f t="shared" si="7"/>
        <v>-38.568769370000005</v>
      </c>
      <c r="I9" s="4"/>
    </row>
    <row r="10" spans="1:9" ht="18" customHeight="1" thickBot="1" x14ac:dyDescent="0.3">
      <c r="A10" s="20" t="s">
        <v>22</v>
      </c>
      <c r="B10" s="21" t="s">
        <v>34</v>
      </c>
      <c r="C10" s="21" t="s">
        <v>3</v>
      </c>
      <c r="D10" s="30">
        <f t="shared" ref="D10:H10" si="8">+D27/1000000</f>
        <v>0</v>
      </c>
      <c r="E10" s="30">
        <f t="shared" si="8"/>
        <v>0</v>
      </c>
      <c r="F10" s="30">
        <f t="shared" si="8"/>
        <v>0</v>
      </c>
      <c r="G10" s="30">
        <f t="shared" si="8"/>
        <v>841.80351790999998</v>
      </c>
      <c r="H10" s="30">
        <f t="shared" si="8"/>
        <v>-841.80351790999998</v>
      </c>
    </row>
    <row r="11" spans="1:9" ht="18" customHeight="1" thickBot="1" x14ac:dyDescent="0.3">
      <c r="A11" s="20" t="s">
        <v>20</v>
      </c>
      <c r="B11" s="21" t="s">
        <v>21</v>
      </c>
      <c r="C11" s="21" t="s">
        <v>3</v>
      </c>
      <c r="D11" s="30">
        <f t="shared" ref="D11:H11" si="9">+D28/1000000</f>
        <v>0</v>
      </c>
      <c r="E11" s="30">
        <f t="shared" si="9"/>
        <v>0</v>
      </c>
      <c r="F11" s="30">
        <f t="shared" si="9"/>
        <v>0</v>
      </c>
      <c r="G11" s="30">
        <f t="shared" si="9"/>
        <v>6.929716</v>
      </c>
      <c r="H11" s="30">
        <f t="shared" si="9"/>
        <v>-6.929716</v>
      </c>
    </row>
    <row r="12" spans="1:9" ht="18" customHeight="1" thickBot="1" x14ac:dyDescent="0.3">
      <c r="A12" s="20" t="s">
        <v>45</v>
      </c>
      <c r="B12" s="21" t="s">
        <v>46</v>
      </c>
      <c r="C12" s="21" t="s">
        <v>3</v>
      </c>
      <c r="D12" s="30">
        <f t="shared" ref="D12:H12" si="10">+D29/1000000</f>
        <v>0</v>
      </c>
      <c r="E12" s="30">
        <f t="shared" si="10"/>
        <v>0</v>
      </c>
      <c r="F12" s="30">
        <f t="shared" si="10"/>
        <v>0</v>
      </c>
      <c r="G12" s="30">
        <f t="shared" si="10"/>
        <v>0.79249099999999995</v>
      </c>
      <c r="H12" s="30">
        <f t="shared" si="10"/>
        <v>-0.79249099999999995</v>
      </c>
    </row>
    <row r="13" spans="1:9" ht="18" customHeight="1" thickBot="1" x14ac:dyDescent="0.3">
      <c r="A13" s="20" t="s">
        <v>23</v>
      </c>
      <c r="B13" s="21" t="s">
        <v>24</v>
      </c>
      <c r="C13" s="21" t="s">
        <v>3</v>
      </c>
      <c r="D13" s="30">
        <f t="shared" ref="D13:H13" si="11">+D30/1000000</f>
        <v>0</v>
      </c>
      <c r="E13" s="30">
        <f t="shared" si="11"/>
        <v>0</v>
      </c>
      <c r="F13" s="30">
        <f t="shared" si="11"/>
        <v>0</v>
      </c>
      <c r="G13" s="30">
        <f t="shared" si="11"/>
        <v>626.48452930999997</v>
      </c>
      <c r="H13" s="30">
        <f t="shared" si="11"/>
        <v>-626.48452930999997</v>
      </c>
    </row>
    <row r="14" spans="1:9" ht="18" customHeight="1" thickBot="1" x14ac:dyDescent="0.3">
      <c r="A14" s="20">
        <v>41</v>
      </c>
      <c r="B14" s="21" t="s">
        <v>35</v>
      </c>
      <c r="C14" s="21" t="s">
        <v>4</v>
      </c>
      <c r="D14" s="30">
        <f t="shared" ref="D14:H14" si="12">+D31/1000000</f>
        <v>1408.779</v>
      </c>
      <c r="E14" s="30">
        <f t="shared" si="12"/>
        <v>0</v>
      </c>
      <c r="F14" s="30">
        <f t="shared" si="12"/>
        <v>1408.779</v>
      </c>
      <c r="G14" s="30">
        <f t="shared" si="12"/>
        <v>882.52483400000006</v>
      </c>
      <c r="H14" s="30">
        <f t="shared" si="12"/>
        <v>526.25416600000005</v>
      </c>
    </row>
    <row r="15" spans="1:9" ht="18" customHeight="1" thickBot="1" x14ac:dyDescent="0.3">
      <c r="A15" s="20">
        <v>42</v>
      </c>
      <c r="B15" s="21" t="s">
        <v>8</v>
      </c>
      <c r="C15" s="21" t="s">
        <v>4</v>
      </c>
      <c r="D15" s="30">
        <f t="shared" ref="D15:H15" si="13">+D32/1000000</f>
        <v>969198.47086200002</v>
      </c>
      <c r="E15" s="30">
        <f t="shared" si="13"/>
        <v>0</v>
      </c>
      <c r="F15" s="30">
        <f t="shared" si="13"/>
        <v>969198.47086200002</v>
      </c>
      <c r="G15" s="30">
        <f t="shared" si="13"/>
        <v>64166.248238</v>
      </c>
      <c r="H15" s="30">
        <f t="shared" si="13"/>
        <v>905032.22262400005</v>
      </c>
    </row>
    <row r="16" spans="1:9" ht="20.100000000000001" customHeight="1" thickBot="1" x14ac:dyDescent="0.3">
      <c r="A16" s="20">
        <v>43</v>
      </c>
      <c r="B16" s="21" t="s">
        <v>9</v>
      </c>
      <c r="C16" s="21" t="s">
        <v>4</v>
      </c>
      <c r="D16" s="30">
        <f t="shared" ref="D16:G16" si="14">+D33/1000000</f>
        <v>4053517.0423050001</v>
      </c>
      <c r="E16" s="30">
        <f t="shared" si="14"/>
        <v>0</v>
      </c>
      <c r="F16" s="30">
        <f t="shared" si="14"/>
        <v>4053517.0423050001</v>
      </c>
      <c r="G16" s="30">
        <f t="shared" si="14"/>
        <v>124837.97303068</v>
      </c>
      <c r="H16" s="30">
        <f>+H33/1000000</f>
        <v>3928679.0692743198</v>
      </c>
    </row>
    <row r="19" spans="1:8" ht="20.100000000000001" customHeight="1" x14ac:dyDescent="0.25">
      <c r="A19" s="1" t="s">
        <v>16</v>
      </c>
      <c r="B19" s="1" t="s">
        <v>17</v>
      </c>
      <c r="C19" s="1" t="s">
        <v>3</v>
      </c>
      <c r="D19" s="2">
        <v>284167000000</v>
      </c>
      <c r="E19" s="2">
        <v>0</v>
      </c>
      <c r="F19" s="2">
        <v>284167000000</v>
      </c>
      <c r="H19" s="29">
        <v>205955941721.76999</v>
      </c>
    </row>
    <row r="20" spans="1:8" ht="20.100000000000001" customHeight="1" x14ac:dyDescent="0.25">
      <c r="A20" s="1" t="s">
        <v>27</v>
      </c>
      <c r="B20" s="1" t="s">
        <v>28</v>
      </c>
      <c r="C20" s="1" t="s">
        <v>3</v>
      </c>
      <c r="D20" s="2">
        <v>0</v>
      </c>
      <c r="E20" s="2">
        <v>0</v>
      </c>
      <c r="F20" s="2">
        <v>0</v>
      </c>
      <c r="G20" s="2">
        <v>10827028567.709999</v>
      </c>
      <c r="H20" s="29">
        <v>-10827028567.709999</v>
      </c>
    </row>
    <row r="21" spans="1:8" ht="20.100000000000001" customHeight="1" x14ac:dyDescent="0.25">
      <c r="A21" s="1" t="s">
        <v>29</v>
      </c>
      <c r="B21" s="1" t="s">
        <v>30</v>
      </c>
      <c r="C21" s="1" t="s">
        <v>3</v>
      </c>
      <c r="D21" s="2">
        <v>0</v>
      </c>
      <c r="E21" s="2">
        <v>0</v>
      </c>
      <c r="F21" s="2">
        <v>0</v>
      </c>
      <c r="G21" s="2">
        <v>67384029710.520004</v>
      </c>
      <c r="H21" s="29">
        <v>-67384029710.520004</v>
      </c>
    </row>
    <row r="22" spans="1:8" ht="20.100000000000001" customHeight="1" x14ac:dyDescent="0.25">
      <c r="A22" s="1" t="s">
        <v>31</v>
      </c>
      <c r="B22" s="1" t="s">
        <v>32</v>
      </c>
      <c r="C22" s="1" t="s">
        <v>3</v>
      </c>
      <c r="D22" s="2">
        <v>0</v>
      </c>
      <c r="E22" s="2">
        <v>0</v>
      </c>
      <c r="F22" s="2">
        <v>0</v>
      </c>
      <c r="G22" s="2">
        <v>217119970</v>
      </c>
      <c r="H22" s="29">
        <v>-217119970</v>
      </c>
    </row>
    <row r="23" spans="1:8" ht="20.100000000000001" customHeight="1" x14ac:dyDescent="0.25">
      <c r="A23" s="1" t="s">
        <v>47</v>
      </c>
      <c r="B23" s="1" t="s">
        <v>49</v>
      </c>
      <c r="C23" s="1" t="s">
        <v>3</v>
      </c>
      <c r="D23" s="2">
        <v>0</v>
      </c>
      <c r="E23" s="2">
        <v>0</v>
      </c>
      <c r="F23" s="2">
        <v>0</v>
      </c>
      <c r="G23" s="2">
        <v>10939158930</v>
      </c>
      <c r="H23" s="29">
        <v>-10939158930</v>
      </c>
    </row>
    <row r="24" spans="1:8" ht="20.100000000000001" customHeight="1" x14ac:dyDescent="0.25">
      <c r="A24" s="1" t="s">
        <v>48</v>
      </c>
      <c r="B24" s="1" t="s">
        <v>50</v>
      </c>
      <c r="C24" s="1" t="s">
        <v>3</v>
      </c>
      <c r="D24" s="2">
        <v>0</v>
      </c>
      <c r="E24" s="2">
        <v>0</v>
      </c>
      <c r="F24" s="2">
        <v>0</v>
      </c>
      <c r="G24" s="2">
        <v>13456701.59</v>
      </c>
      <c r="H24" s="29">
        <v>-13456701.59</v>
      </c>
    </row>
    <row r="25" spans="1:8" ht="20.100000000000001" customHeight="1" x14ac:dyDescent="0.25">
      <c r="A25" s="1" t="s">
        <v>18</v>
      </c>
      <c r="B25" s="1" t="s">
        <v>19</v>
      </c>
      <c r="C25" s="1" t="s">
        <v>3</v>
      </c>
      <c r="D25" s="2">
        <v>0</v>
      </c>
      <c r="E25" s="2">
        <v>0</v>
      </c>
      <c r="F25" s="2">
        <v>0</v>
      </c>
      <c r="G25" s="2">
        <v>11488764.970000001</v>
      </c>
      <c r="H25" s="29">
        <v>-11488764.970000001</v>
      </c>
    </row>
    <row r="26" spans="1:8" ht="20.100000000000001" customHeight="1" x14ac:dyDescent="0.25">
      <c r="A26" s="1" t="s">
        <v>33</v>
      </c>
      <c r="B26" s="1" t="s">
        <v>11</v>
      </c>
      <c r="C26" s="1" t="s">
        <v>3</v>
      </c>
      <c r="D26" s="2">
        <v>0</v>
      </c>
      <c r="E26" s="2">
        <v>0</v>
      </c>
      <c r="F26" s="2">
        <v>0</v>
      </c>
      <c r="G26" s="2">
        <v>38568769.370000005</v>
      </c>
      <c r="H26" s="29">
        <v>-38568769.370000005</v>
      </c>
    </row>
    <row r="27" spans="1:8" ht="20.100000000000001" customHeight="1" x14ac:dyDescent="0.25">
      <c r="A27" s="1" t="s">
        <v>22</v>
      </c>
      <c r="B27" s="1" t="s">
        <v>34</v>
      </c>
      <c r="C27" s="1" t="s">
        <v>3</v>
      </c>
      <c r="D27" s="2">
        <v>0</v>
      </c>
      <c r="E27" s="2">
        <v>0</v>
      </c>
      <c r="F27" s="2">
        <v>0</v>
      </c>
      <c r="G27" s="2">
        <v>841803517.90999997</v>
      </c>
      <c r="H27" s="29">
        <v>-841803517.90999997</v>
      </c>
    </row>
    <row r="28" spans="1:8" ht="20.100000000000001" customHeight="1" x14ac:dyDescent="0.25">
      <c r="A28" s="1" t="s">
        <v>20</v>
      </c>
      <c r="B28" s="1" t="s">
        <v>21</v>
      </c>
      <c r="C28" s="1" t="s">
        <v>3</v>
      </c>
      <c r="D28" s="2">
        <v>0</v>
      </c>
      <c r="E28" s="2">
        <v>0</v>
      </c>
      <c r="F28" s="2">
        <v>0</v>
      </c>
      <c r="G28" s="2">
        <v>6929716</v>
      </c>
      <c r="H28" s="29">
        <v>-6929716</v>
      </c>
    </row>
    <row r="29" spans="1:8" ht="20.100000000000001" customHeight="1" x14ac:dyDescent="0.25">
      <c r="A29" s="1" t="s">
        <v>45</v>
      </c>
      <c r="B29" s="1" t="s">
        <v>46</v>
      </c>
      <c r="C29" s="1" t="s">
        <v>3</v>
      </c>
      <c r="D29" s="2">
        <v>0</v>
      </c>
      <c r="E29" s="2">
        <v>0</v>
      </c>
      <c r="F29" s="2">
        <v>0</v>
      </c>
      <c r="G29" s="2">
        <v>792491</v>
      </c>
      <c r="H29" s="29">
        <v>-792491</v>
      </c>
    </row>
    <row r="30" spans="1:8" ht="20.100000000000001" customHeight="1" x14ac:dyDescent="0.25">
      <c r="A30" s="1" t="s">
        <v>23</v>
      </c>
      <c r="B30" s="1" t="s">
        <v>24</v>
      </c>
      <c r="C30" s="1" t="s">
        <v>3</v>
      </c>
      <c r="D30" s="2">
        <v>0</v>
      </c>
      <c r="E30" s="2">
        <v>0</v>
      </c>
      <c r="F30" s="2">
        <v>0</v>
      </c>
      <c r="G30" s="2">
        <v>626484529.30999994</v>
      </c>
      <c r="H30" s="29">
        <v>-626484529.30999994</v>
      </c>
    </row>
    <row r="31" spans="1:8" ht="20.100000000000001" customHeight="1" x14ac:dyDescent="0.25">
      <c r="A31" s="1">
        <v>41</v>
      </c>
      <c r="B31" s="1" t="s">
        <v>35</v>
      </c>
      <c r="C31" s="1" t="s">
        <v>4</v>
      </c>
      <c r="D31" s="2">
        <v>1408779000</v>
      </c>
      <c r="E31" s="2">
        <v>0</v>
      </c>
      <c r="F31" s="2">
        <v>1408779000</v>
      </c>
      <c r="G31" s="2">
        <v>882524834</v>
      </c>
      <c r="H31" s="29">
        <v>526254166</v>
      </c>
    </row>
    <row r="32" spans="1:8" ht="20.100000000000001" customHeight="1" x14ac:dyDescent="0.25">
      <c r="A32" s="1">
        <v>42</v>
      </c>
      <c r="B32" s="1" t="s">
        <v>8</v>
      </c>
      <c r="C32" s="1" t="s">
        <v>4</v>
      </c>
      <c r="D32" s="2">
        <v>969198470862</v>
      </c>
      <c r="E32" s="2">
        <v>0</v>
      </c>
      <c r="F32" s="2">
        <v>969198470862</v>
      </c>
      <c r="G32" s="2">
        <v>64166248238</v>
      </c>
      <c r="H32" s="29">
        <v>905032222624</v>
      </c>
    </row>
    <row r="33" spans="1:8" ht="20.100000000000001" customHeight="1" x14ac:dyDescent="0.25">
      <c r="A33" s="1">
        <v>43</v>
      </c>
      <c r="B33" s="1" t="s">
        <v>9</v>
      </c>
      <c r="C33" s="1" t="s">
        <v>4</v>
      </c>
      <c r="D33" s="2">
        <v>4053517042305</v>
      </c>
      <c r="E33" s="2">
        <v>0</v>
      </c>
      <c r="F33" s="2">
        <v>4053517042305</v>
      </c>
      <c r="G33" s="2">
        <v>124837973030.68001</v>
      </c>
      <c r="H33" s="29">
        <v>3928679069274.3198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5"/>
  <sheetViews>
    <sheetView workbookViewId="0">
      <selection activeCell="E2" sqref="E2"/>
    </sheetView>
  </sheetViews>
  <sheetFormatPr baseColWidth="10" defaultRowHeight="15" x14ac:dyDescent="0.25"/>
  <cols>
    <col min="1" max="1" width="98.140625" bestFit="1" customWidth="1"/>
    <col min="3" max="3" width="18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67384029710.520004</v>
      </c>
    </row>
    <row r="4" spans="1:3" ht="15.75" thickBot="1" x14ac:dyDescent="0.3">
      <c r="A4" s="40" t="s">
        <v>32</v>
      </c>
      <c r="B4" s="40" t="s">
        <v>3</v>
      </c>
      <c r="C4" s="45">
        <v>217119970</v>
      </c>
    </row>
    <row r="5" spans="1:3" ht="15.75" thickBot="1" x14ac:dyDescent="0.3">
      <c r="A5" s="40" t="s">
        <v>49</v>
      </c>
      <c r="B5" s="40" t="s">
        <v>3</v>
      </c>
      <c r="C5" s="45">
        <v>10939158930</v>
      </c>
    </row>
    <row r="6" spans="1:3" ht="15.75" thickBot="1" x14ac:dyDescent="0.3">
      <c r="A6" s="40" t="s">
        <v>50</v>
      </c>
      <c r="B6" s="40" t="s">
        <v>3</v>
      </c>
      <c r="C6" s="45">
        <v>13456701.59</v>
      </c>
    </row>
    <row r="7" spans="1:3" ht="15.75" thickBot="1" x14ac:dyDescent="0.3">
      <c r="A7" s="40" t="s">
        <v>19</v>
      </c>
      <c r="B7" s="40" t="s">
        <v>3</v>
      </c>
      <c r="C7" s="45">
        <v>11488764.970000001</v>
      </c>
    </row>
    <row r="8" spans="1:3" ht="15.75" thickBot="1" x14ac:dyDescent="0.3">
      <c r="A8" s="40" t="s">
        <v>11</v>
      </c>
      <c r="B8" s="40" t="s">
        <v>3</v>
      </c>
      <c r="C8" s="45">
        <v>38568769.370000005</v>
      </c>
    </row>
    <row r="9" spans="1:3" ht="15.75" thickBot="1" x14ac:dyDescent="0.3">
      <c r="A9" s="40" t="s">
        <v>34</v>
      </c>
      <c r="B9" s="40" t="s">
        <v>3</v>
      </c>
      <c r="C9" s="45">
        <v>841803517.90999997</v>
      </c>
    </row>
    <row r="10" spans="1:3" ht="15.75" thickBot="1" x14ac:dyDescent="0.3">
      <c r="A10" s="40" t="s">
        <v>21</v>
      </c>
      <c r="B10" s="40" t="s">
        <v>3</v>
      </c>
      <c r="C10" s="45">
        <v>6929716</v>
      </c>
    </row>
    <row r="11" spans="1:3" ht="15.75" thickBot="1" x14ac:dyDescent="0.3">
      <c r="A11" s="40" t="s">
        <v>46</v>
      </c>
      <c r="B11" s="40" t="s">
        <v>3</v>
      </c>
      <c r="C11" s="45">
        <v>792491</v>
      </c>
    </row>
    <row r="12" spans="1:3" ht="15.75" thickBot="1" x14ac:dyDescent="0.3">
      <c r="A12" s="40" t="s">
        <v>24</v>
      </c>
      <c r="B12" s="40" t="s">
        <v>3</v>
      </c>
      <c r="C12" s="45">
        <v>626484529.30999994</v>
      </c>
    </row>
    <row r="13" spans="1:3" ht="15.75" thickBot="1" x14ac:dyDescent="0.3">
      <c r="A13" s="40" t="s">
        <v>35</v>
      </c>
      <c r="B13" s="40" t="s">
        <v>4</v>
      </c>
      <c r="C13" s="45">
        <v>882524834</v>
      </c>
    </row>
    <row r="14" spans="1:3" ht="15.75" thickBot="1" x14ac:dyDescent="0.3">
      <c r="A14" s="40" t="s">
        <v>8</v>
      </c>
      <c r="B14" s="40" t="s">
        <v>4</v>
      </c>
      <c r="C14" s="45">
        <v>64166248238</v>
      </c>
    </row>
    <row r="15" spans="1:3" ht="15.75" thickBot="1" x14ac:dyDescent="0.3">
      <c r="A15" s="40" t="s">
        <v>9</v>
      </c>
      <c r="B15" s="40" t="s">
        <v>4</v>
      </c>
      <c r="C15" s="45">
        <v>124837973030.68001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90906.861668379992</v>
      </c>
      <c r="E7" s="13">
        <f>+GETPIVOTDATA("Suma de 
RECAUDO EN EFECTIVO 
",$B$6,"Aportes","Propios")/GETPIVOTDATA("Suma de 
AFORO VIGENTE
",$B$6,"Aportes","Propios")</f>
        <v>0.31990646932395383</v>
      </c>
    </row>
    <row r="8" spans="2:5" x14ac:dyDescent="0.25">
      <c r="B8" s="6" t="s">
        <v>5</v>
      </c>
      <c r="C8" s="31">
        <v>284167</v>
      </c>
      <c r="D8" s="31">
        <v>90906.861668379992</v>
      </c>
      <c r="E8" s="14">
        <f>+GETPIVOTDATA("Suma de 
RECAUDO EN EFECTIVO 
",$B$6)/GETPIVOTDATA("Suma de 
AFORO VIGENTE
",$B$6)</f>
        <v>0.31990646932395383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may </vt:lpstr>
      <vt:lpstr>Recuado</vt:lpstr>
      <vt:lpstr>Aforo Vs Recaudo Rec Propios</vt:lpstr>
      <vt:lpstr>'may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2021-07-01T20:41:26Z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