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l2022 publicar/graficas lili/graficas de ingresos/"/>
    </mc:Choice>
  </mc:AlternateContent>
  <xr:revisionPtr revIDLastSave="134" documentId="8_{B38B2BB9-48AA-477D-98D5-9668362F7704}" xr6:coauthVersionLast="47" xr6:coauthVersionMax="47" xr10:uidLastSave="{11A02E4A-1872-4705-BEF9-AC53FDE1101C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JULIO" sheetId="1" state="hidden" r:id="rId4"/>
    <sheet name="Recuado" sheetId="7" state="hidden" r:id="rId5"/>
    <sheet name="Aforo Vs Recaudo Rec Propios" sheetId="3" r:id="rId6"/>
  </sheets>
  <externalReferences>
    <externalReference r:id="rId7"/>
  </externalReferences>
  <definedNames>
    <definedName name="_xlnm.Print_Area" localSheetId="3">JULIO!$A$1:$G$14</definedName>
  </definedNames>
  <calcPr calcId="191029"/>
  <pivotCaches>
    <pivotCache cacheId="48" r:id="rId8"/>
    <pivotCache cacheId="49" r:id="rId9"/>
    <pivotCache cacheId="50" r:id="rId10"/>
    <pivotCache cacheId="51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G5" i="1"/>
  <c r="G3" i="1"/>
  <c r="G4" i="1"/>
  <c r="G6" i="1"/>
  <c r="G7" i="1"/>
  <c r="G8" i="1"/>
  <c r="G9" i="1"/>
  <c r="G10" i="1"/>
  <c r="G13" i="1"/>
  <c r="G12" i="1"/>
  <c r="G11" i="1"/>
  <c r="G36" i="1"/>
  <c r="G37" i="1" s="1"/>
  <c r="H7" i="1" l="1"/>
  <c r="E4" i="1" l="1"/>
  <c r="F4" i="1"/>
  <c r="H4" i="1"/>
  <c r="D4" i="1"/>
  <c r="E7" i="3"/>
  <c r="E8" i="3"/>
  <c r="G2" i="1" l="1"/>
  <c r="G16" i="1" l="1"/>
  <c r="F16" i="1"/>
  <c r="H2" i="1"/>
  <c r="D2" i="1"/>
  <c r="G15" i="1"/>
  <c r="G14" i="1"/>
  <c r="F15" i="1"/>
  <c r="F14" i="1"/>
  <c r="D15" i="1"/>
  <c r="D16" i="1"/>
  <c r="D14" i="1"/>
  <c r="D36" i="1"/>
  <c r="F20" i="1"/>
  <c r="E36" i="1"/>
  <c r="H34" i="1"/>
  <c r="H16" i="1" s="1"/>
  <c r="H33" i="1"/>
  <c r="H15" i="1" s="1"/>
  <c r="H32" i="1"/>
  <c r="H14" i="1" s="1"/>
  <c r="H10" i="1"/>
  <c r="H9" i="1"/>
  <c r="H8" i="1"/>
  <c r="F36" i="1" l="1"/>
  <c r="H3" i="1"/>
  <c r="F2" i="1"/>
  <c r="H6" i="1"/>
  <c r="H36" i="1" l="1"/>
</calcChain>
</file>

<file path=xl/sharedStrings.xml><?xml version="1.0" encoding="utf-8"?>
<sst xmlns="http://schemas.openxmlformats.org/spreadsheetml/2006/main" count="175" uniqueCount="51">
  <si>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</si>
  <si>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</si>
  <si>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</si>
  <si>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</si>
  <si>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</si>
  <si>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</si>
  <si>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</si>
  <si>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</si>
  <si>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</si>
  <si>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</si>
  <si>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</si>
  <si>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</si>
  <si>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</si>
  <si>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</si>
  <si>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</si>
  <si>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</si>
  <si>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</si>
  <si>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</si>
  <si>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</si>
  <si>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</si>
  <si>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3-1-01-2-05-3-05</t>
  </si>
  <si>
    <t>Recaudo Recursos Propios Vs Aforo</t>
  </si>
  <si>
    <t>Desagregación Recaudo Recursos  Propios  por Concepto</t>
  </si>
  <si>
    <t>3-1-01-1-02-2-66</t>
  </si>
  <si>
    <t>TASA POR EL USO DE LA INFRAESTRUCTURA DE TRANSPORTE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</si>
  <si>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</si>
  <si>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</si>
  <si>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</si>
  <si>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</si>
  <si>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</si>
  <si>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</si>
  <si>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</si>
  <si>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</si>
  <si>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</si>
  <si>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</si>
  <si>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</si>
  <si>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>%
 RECAUDO EN EFECTIVO 
2</t>
  </si>
  <si>
    <t>3-1-01-1-02-5-02-07-3-2</t>
  </si>
  <si>
    <t>SERVICIOS DE ARRENDAMIENTO SIN OPCION DE COMPRA DE OTROS BIENES</t>
  </si>
  <si>
    <t>3-1-01-1-02-3-01-04</t>
  </si>
  <si>
    <t>SANCIONES CONTRACTUALES</t>
  </si>
  <si>
    <t>3-1-01-1-02-6-05-02</t>
  </si>
  <si>
    <t>OTRAS UNIDADES DE GOBIERNO</t>
  </si>
  <si>
    <t>3-1-01-2-13-1-03</t>
  </si>
  <si>
    <t>REINTEGROS GASTOS DE FUNCIONAMIENTO</t>
  </si>
  <si>
    <t>3-1-01-2-13-1-05</t>
  </si>
  <si>
    <t>REINTEGROS GASTOS DE INVERSION</t>
  </si>
  <si>
    <t>3-1-01-2-13-2-02</t>
  </si>
  <si>
    <t>RECUPERACIONES</t>
  </si>
  <si>
    <t>3-1-01-1-02-6-01</t>
  </si>
  <si>
    <t>INDEMNIZACIONES RELACIONADAS CON SEGUROS NO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</si>
</sst>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5" fillId="0" borderId="0" xfId="0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0" fontId="10" fillId="0" borderId="0" xfId="0" applyFont="1"/>
    <xf numFmtId="9" fontId="0" fillId="0" borderId="0" xfId="2" applyFont="1"/>
    <xf numFmtId="0" fontId="3" fillId="0" borderId="0" xfId="3"/>
    <xf numFmtId="0" fontId="11" fillId="0" borderId="0" xfId="3" applyFont="1"/>
    <xf numFmtId="0" fontId="13" fillId="0" borderId="0" xfId="4" applyFont="1"/>
    <xf numFmtId="0" fontId="14" fillId="0" borderId="0" xfId="3" applyFont="1"/>
    <xf numFmtId="0" fontId="15" fillId="0" borderId="0" xfId="4" applyFont="1"/>
    <xf numFmtId="0" fontId="5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6" fillId="0" borderId="0" xfId="0" applyFont="1" applyFill="1"/>
    <xf numFmtId="0" fontId="16" fillId="0" borderId="0" xfId="0" applyFont="1" applyFill="1" applyBorder="1"/>
    <xf numFmtId="0" fontId="2" fillId="0" borderId="0" xfId="0" applyFont="1"/>
    <xf numFmtId="0" fontId="2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0" fontId="9" fillId="0" borderId="0" xfId="0" applyNumberFormat="1" applyFont="1" applyFill="1"/>
    <xf numFmtId="165" fontId="5" fillId="0" borderId="0" xfId="0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164" fontId="18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8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0" fontId="19" fillId="0" borderId="0" xfId="0" applyFont="1" applyFill="1" applyBorder="1" applyAlignment="1">
      <alignment vertical="center"/>
    </xf>
    <xf numFmtId="164" fontId="19" fillId="0" borderId="0" xfId="1" applyFont="1" applyFill="1" applyBorder="1" applyAlignment="1">
      <alignment vertical="center"/>
    </xf>
    <xf numFmtId="165" fontId="19" fillId="0" borderId="0" xfId="0" applyNumberFormat="1" applyFont="1" applyFill="1" applyBorder="1" applyAlignment="1">
      <alignment vertical="center"/>
    </xf>
    <xf numFmtId="43" fontId="5" fillId="4" borderId="1" xfId="1" applyNumberFormat="1" applyFont="1" applyFill="1" applyBorder="1" applyAlignment="1">
      <alignment vertical="center"/>
    </xf>
    <xf numFmtId="10" fontId="9" fillId="5" borderId="0" xfId="0" applyNumberFormat="1" applyFont="1" applyFill="1"/>
    <xf numFmtId="0" fontId="9" fillId="5" borderId="0" xfId="0" applyFont="1" applyFill="1" applyAlignment="1">
      <alignment horizontal="left"/>
    </xf>
    <xf numFmtId="9" fontId="0" fillId="0" borderId="0" xfId="2" applyNumberFormat="1" applyFont="1"/>
    <xf numFmtId="9" fontId="8" fillId="2" borderId="3" xfId="2" applyNumberFormat="1" applyFont="1" applyFill="1" applyBorder="1"/>
    <xf numFmtId="2" fontId="0" fillId="4" borderId="1" xfId="0" applyNumberFormat="1" applyFont="1" applyFill="1" applyBorder="1" applyAlignment="1">
      <alignment vertical="top" readingOrder="1"/>
    </xf>
    <xf numFmtId="0" fontId="0" fillId="4" borderId="1" xfId="0" applyFill="1" applyBorder="1" applyAlignment="1">
      <alignment vertical="top" wrapText="1" readingOrder="1"/>
    </xf>
    <xf numFmtId="164" fontId="5" fillId="4" borderId="1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</cellXfs>
  <cellStyles count="6">
    <cellStyle name="Hipervínculo" xfId="4" builtinId="8"/>
    <cellStyle name="Millares" xfId="1" builtinId="3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23"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numFmt numFmtId="165" formatCode="_-* #,##0.00_-;\-* #,##0.00_-;_-* &quot;-&quot;_-;_-@_-"/>
    </dxf>
    <dxf>
      <numFmt numFmtId="165" formatCode="_-* #,##0.00_-;\-* #,##0.00_-;_-* &quot;-&quot;_-;_-@_-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6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Julio_2022.xlsx]Parcitipación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</c:pivotFmt>
      <c:pivotFmt>
        <c:idx val="16"/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5.6642847389741019E-3"/>
              <c:y val="5.428780537048253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723EAB91-32B7-4CE1-B8AA-5767185702F5}" type="CATEGORYNAME">
                  <a:rPr lang="en-US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2"/>
                    </a:solidFill>
                  </a:rPr>
                  <a:t>
</a:t>
                </a:r>
                <a:fld id="{6C2E48B4-9E91-452A-AB5E-C5E3D748DA9C}" type="PERCENTAGE">
                  <a:rPr lang="en-US" baseline="0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2"/>
                  </a:solidFill>
                </a:endParaRPr>
              </a:p>
            </c:rich>
          </c:tx>
          <c:spPr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91F30363-01C2-4292-BFC9-1E5780E7BE6E}" type="CATEGORYNAM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t>
</a:t>
                </a:r>
                <a:fld id="{B00E4682-8600-46CE-A633-A09B448AE9A4}" type="PERCENTAGE"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spPr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FE8-4A1F-975D-B8CABD1800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BFE8-4A1F-975D-B8CABD1800D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1F30363-01C2-4292-BFC9-1E5780E7BE6E}" type="CATEGORYNAM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
</a:t>
                    </a:r>
                    <a:fld id="{B00E4682-8600-46CE-A633-A09B448AE9A4}" type="PERCENTAGE"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layout>
                <c:manualLayout>
                  <c:x val="5.6642847389741019E-3"/>
                  <c:y val="5.428780537048253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3EAB91-32B7-4CE1-B8AA-5767185702F5}" type="CATEGORYNAME">
                      <a:rPr lang="en-US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2"/>
                        </a:solidFill>
                      </a:rPr>
                      <a:t>
</a:t>
                    </a:r>
                    <a:fld id="{6C2E48B4-9E91-452A-AB5E-C5E3D748DA9C}" type="PERCENTAGE">
                      <a:rPr lang="en-US" baseline="0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2"/>
                      </a:solidFill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5588001.5211169999</c:v>
                </c:pt>
                <c:pt idx="1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Julio_2022.xlsx]Recaudo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 Recuado Recursos Propios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0,0004%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3.2852450299399698E-2"/>
              <c:y val="-2.718168904447473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3.1109413901463811E-4"/>
              <c:y val="1.902718233113151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1.796257088384596E-3"/>
              <c:y val="1.630901342668424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5C2-46B5-931C-85B9BD7174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C2-46B5-931C-85B9BD7174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35C2-46B5-931C-85B9BD717475}"/>
              </c:ext>
            </c:extLst>
          </c:dPt>
          <c:dLbls>
            <c:dLbl>
              <c:idx val="0"/>
              <c:layout>
                <c:manualLayout>
                  <c:x val="-1.796257088384596E-3"/>
                  <c:y val="1.63090134266842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C2-46B5-931C-85B9BD717475}"/>
                </c:ext>
              </c:extLst>
            </c:dLbl>
            <c:dLbl>
              <c:idx val="1"/>
              <c:layout>
                <c:manualLayout>
                  <c:x val="-3.1109413901463811E-4"/>
                  <c:y val="1.9027182331131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2-46B5-931C-85B9BD717475}"/>
                </c:ext>
              </c:extLst>
            </c:dLbl>
            <c:dLbl>
              <c:idx val="2"/>
              <c:layout>
                <c:manualLayout>
                  <c:x val="-3.2852450299399698E-2"/>
                  <c:y val="-2.7181689044474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C2-46B5-931C-85B9BD7174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Propios'!$C$27:$C$39</c:f>
              <c:strCache>
                <c:ptCount val="12"/>
                <c:pt idx="0">
                  <c:v>RECUPERACIONES</c:v>
                </c:pt>
                <c:pt idx="1">
                  <c:v>OTRAS UNIDADES DE GOBIERNO</c:v>
                </c:pt>
                <c:pt idx="2">
                  <c:v>REINTEGROS GASTOS DE INVERSION</c:v>
                </c:pt>
                <c:pt idx="3">
                  <c:v>TASAS Y DERECHOS ADMINISTRATIVOS</c:v>
                </c:pt>
                <c:pt idx="4">
                  <c:v>REINTEGROS GASTOS DE FUNCIONAMIENTO</c:v>
                </c:pt>
                <c:pt idx="5">
                  <c:v>INTERESES SOBRE DEPOSITOS EN INSTITUCIONES FINANCIERAS</c:v>
                </c:pt>
                <c:pt idx="6">
                  <c:v>RENDIMIENTOS RECURSOS ENTREGADOS EN ADMINISTRACION</c:v>
                </c:pt>
                <c:pt idx="7">
                  <c:v>SERVICIOS DE ARRENDAMIENTO SIN OPCION DE COMPRA DE OTROS BIENES</c:v>
                </c:pt>
                <c:pt idx="8">
                  <c:v>INDEMNIZACIONES RELACIONADAS CON SEGUROS NO DE VIDA</c:v>
                </c:pt>
                <c:pt idx="9">
                  <c:v>RENDIMIENTOS RECURSOS ENTREGADOS POR LA ENTIDAD CONCEDENTE EN LOS PATRIMONIOS AUTÓNOMOS</c:v>
                </c:pt>
                <c:pt idx="10">
                  <c:v>SANCIONES CONTRACTUALES</c:v>
                </c:pt>
                <c:pt idx="11">
                  <c:v>TASA POR EL USO DE LA INFRAESTRUCTURA DE TRANSPORTE</c:v>
                </c:pt>
              </c:strCache>
            </c:strRef>
          </c:cat>
          <c:val>
            <c:numRef>
              <c:f>'Recaudo Recursos Propios'!$D$27:$D$39</c:f>
              <c:numCache>
                <c:formatCode>0.00%</c:formatCode>
                <c:ptCount val="12"/>
                <c:pt idx="0">
                  <c:v>-3.2036899009923541E-3</c:v>
                </c:pt>
                <c:pt idx="1">
                  <c:v>-5.5480207873025015E-4</c:v>
                </c:pt>
                <c:pt idx="2">
                  <c:v>-5.5312054459188527E-6</c:v>
                </c:pt>
                <c:pt idx="3">
                  <c:v>0</c:v>
                </c:pt>
                <c:pt idx="4">
                  <c:v>2.2328637167796406E-5</c:v>
                </c:pt>
                <c:pt idx="5">
                  <c:v>1.2648928829128717E-4</c:v>
                </c:pt>
                <c:pt idx="6">
                  <c:v>6.774048143989949E-4</c:v>
                </c:pt>
                <c:pt idx="7">
                  <c:v>4.6006871947073162E-3</c:v>
                </c:pt>
                <c:pt idx="8">
                  <c:v>1.4282718517785042E-2</c:v>
                </c:pt>
                <c:pt idx="9">
                  <c:v>1.5627753961068799E-2</c:v>
                </c:pt>
                <c:pt idx="10">
                  <c:v>5.2808083304099626E-2</c:v>
                </c:pt>
                <c:pt idx="11">
                  <c:v>0.91561855746764975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Julio_2022.xlsx]Aforo Vs Recaudo Rec Propios!TablaDinámica1</c:name>
    <c:fmtId val="35"/>
  </c:pivotSource>
  <c:chart>
    <c:autoTitleDeleted val="0"/>
    <c:pivotFmts>
      <c:pivotFmt>
        <c:idx val="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2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6.5832684946002307E-2"/>
              <c:y val="-5.2185257664709717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BB-4EC2-AE61-5871F06C796B}"/>
              </c:ext>
            </c:extLst>
          </c:dPt>
          <c:dLbls>
            <c:dLbl>
              <c:idx val="0"/>
              <c:layout>
                <c:manualLayout>
                  <c:x val="-6.5832684946002307E-2"/>
                  <c:y val="-5.21852576647097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BB-4EC2-AE61-5871F06C7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104859.60170362999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B-4EC2-AE61-5871F06C796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  </a:t>
          </a:r>
        </a:p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31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julio de 2022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julio de  2022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286041</xdr:colOff>
      <xdr:row>22</xdr:row>
      <xdr:rowOff>150394</xdr:rowOff>
    </xdr:from>
    <xdr:to>
      <xdr:col>6</xdr:col>
      <xdr:colOff>1002632</xdr:colOff>
      <xdr:row>47</xdr:row>
      <xdr:rowOff>60157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2519555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04355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Corporativa</a:t>
          </a:r>
          <a:endParaRPr lang="es-ES" sz="2000" b="0" cap="none" spc="0">
            <a:ln w="0"/>
            <a:solidFill>
              <a:schemeClr val="tx2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julio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365225</xdr:colOff>
      <xdr:row>14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170448</xdr:colOff>
      <xdr:row>21</xdr:row>
      <xdr:rowOff>80211</xdr:rowOff>
    </xdr:from>
    <xdr:to>
      <xdr:col>5</xdr:col>
      <xdr:colOff>1608095</xdr:colOff>
      <xdr:row>21</xdr:row>
      <xdr:rowOff>181066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913395" y="4080711"/>
          <a:ext cx="3091989" cy="10085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julio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'Aforo Vs Recaudo Rec Propios'!$E$7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1891E4F-444B-480E-81E0-2686DD543B32}" type="TxLink">
            <a:rPr lang="en-US" sz="5400" b="0" i="0" u="none" strike="noStrike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57%</a:t>
          </a:fld>
          <a:endParaRPr lang="es-ES" sz="5400" b="0" cap="none" spc="0">
            <a:ln w="0"/>
            <a:solidFill>
              <a:schemeClr val="accent1">
                <a:lumMod val="50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lmontoya_ani_gov_co/Documents/Documentos/2022/ANI/PRESUPUESTO%202022/INGRESOS/JULIO/7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 2022"/>
      <sheetName val="FEB 2022"/>
      <sheetName val="MAR 2022"/>
      <sheetName val="ABR 2022"/>
      <sheetName val="MAYO 2022"/>
      <sheetName val="JUNIO 2022"/>
      <sheetName val="JULIO 2022 "/>
    </sheetNames>
    <sheetDataSet>
      <sheetData sheetId="0"/>
      <sheetData sheetId="1"/>
      <sheetData sheetId="2"/>
      <sheetData sheetId="3"/>
      <sheetData sheetId="4"/>
      <sheetData sheetId="5"/>
      <sheetData sheetId="6">
        <row r="45">
          <cell r="K45">
            <v>1138720080542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95.87807835648" createdVersion="6" refreshedVersion="8" minRefreshableVersion="3" recordCount="15" xr:uid="{00000000-000A-0000-FFFF-FFFF10000000}">
  <cacheSource type="worksheet">
    <worksheetSource ref="A1:G16" sheet="JULIO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tring="0" containsBlank="1" containsNumber="1" minValue="0" maxValue="4418946.1436999999"/>
    </cacheField>
    <cacheField name="MODIFICACIONES AFORO" numFmtId="164">
      <sharedItems containsString="0" containsBlank="1" containsNumber="1" containsInteger="1" minValue="0" maxValue="0"/>
    </cacheField>
    <cacheField name="_x000a_AFORO VIGENTE_x000a_" numFmtId="164">
      <sharedItems containsString="0" containsBlank="1" containsNumber="1" minValue="0" maxValue="4418946.1436999999"/>
    </cacheField>
    <cacheField name="_x000a_RECAUDO EN EFECTIVO _x000a_" numFmtId="0">
      <sharedItems containsSemiMixedTypes="0" containsString="0" containsNumber="1" minValue="-335.93764700000003" maxValue="697064.471821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95.878078587964" createdVersion="7" refreshedVersion="8" minRefreshableVersion="3" recordCount="12" xr:uid="{EFA47B41-EC20-47EC-8100-A03536C02492}">
  <cacheSource type="worksheet">
    <worksheetSource ref="A1:C13" sheet="Recuado"/>
  </cacheSource>
  <cacheFields count="3">
    <cacheField name="CONCEPTO INGRESO" numFmtId="0">
      <sharedItems count="18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  <s v="PEAJES" u="1"/>
        <s v="REINTEGROS INCAPACIDADES" u="1"/>
        <s v="DEUDA" u="1"/>
        <s v="INVERSIÓN" u="1"/>
        <s v="SERVICIOS FINANCIEROS Y SERVICIOS CONEXOS, SERVICIOS INMOBILIARIOS Y SERVICIOS DE LEASING" u="1"/>
        <s v="FUNCIONAMIENTO" u="1"/>
      </sharedItems>
    </cacheField>
    <cacheField name="Aportes" numFmtId="0">
      <sharedItems count="2">
        <s v="Propios"/>
        <s v="Nación" u="1"/>
      </sharedItems>
    </cacheField>
    <cacheField name="_x000a_RECAUDO EN EFECTIVO _x000a_" numFmtId="0">
      <sharedItems containsSemiMixedTypes="0" containsString="0" containsNumber="1" minValue="-335.93764700000003" maxValue="96011.3972485099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95.878078819442" createdVersion="8" refreshedVersion="8" minRefreshableVersion="3" recordCount="15" xr:uid="{A80E9BAD-6953-430B-91A6-C2BC0FACAF9D}">
  <cacheSource type="worksheet">
    <worksheetSource ref="A1:C16" sheet="Recuado"/>
  </cacheSource>
  <cacheFields count="3">
    <cacheField name="CONCEPTO INGRESO" numFmtId="0">
      <sharedItems count="15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_x000a_RECAUDO EN EFECTIVO _x000a_" numFmtId="0">
      <sharedItems containsSemiMixedTypes="0" containsString="0" containsNumber="1" minValue="-335.93764700000003" maxValue="697064.471821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95.878540162033" createdVersion="8" refreshedVersion="8" minRefreshableVersion="3" recordCount="12" xr:uid="{FA2F93A9-C184-4772-A083-D96FE2FDD0CE}">
  <cacheSource type="worksheet">
    <worksheetSource ref="B1:H13" sheet="JULIO"/>
  </cacheSource>
  <cacheFields count="7">
    <cacheField name="CONCEPTO INGRESO" numFmtId="0">
      <sharedItems count="12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tring="0" containsBlank="1" containsNumber="1" minValue="0" maxValue="184570.82431200001"/>
    </cacheField>
    <cacheField name="MODIFICACIONES AFORO" numFmtId="164">
      <sharedItems containsString="0" containsBlank="1" containsNumber="1" containsInteger="1" minValue="0" maxValue="0"/>
    </cacheField>
    <cacheField name="_x000a_AFORO VIGENTE_x000a_" numFmtId="164">
      <sharedItems containsString="0" containsBlank="1" containsNumber="1" minValue="0" maxValue="184570.82431200001"/>
    </cacheField>
    <cacheField name="_x000a_RECAUDO EN EFECTIVO _x000a_" numFmtId="0">
      <sharedItems containsSemiMixedTypes="0" containsString="0" containsNumber="1" minValue="-335.93764700000003" maxValue="96011.397248509995"/>
    </cacheField>
    <cacheField name="_x000a_SALDO DE AFORO POR RECAUDAR_x000a_" numFmtId="164">
      <sharedItems containsSemiMixedTypes="0" containsString="0" containsNumber="1" minValue="-5537434582" maxValue="184570.82431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3-1-01-1-02-2"/>
    <s v="TASAS Y DERECHOS ADMINISTRATIVOS"/>
    <x v="0"/>
    <n v="184570.82431200001"/>
    <n v="0"/>
    <n v="184570.82431200001"/>
    <n v="0"/>
  </r>
  <r>
    <s v="3-1-01-1-02-2-66"/>
    <s v="TASA POR EL USO DE LA INFRAESTRUCTURA DE TRANSPORTE"/>
    <x v="0"/>
    <n v="0"/>
    <n v="0"/>
    <n v="0"/>
    <n v="96011.397248509995"/>
  </r>
  <r>
    <s v="3-1-01-1-02-3-01-04"/>
    <s v="SANCIONES CONTRACTUALES"/>
    <x v="0"/>
    <n v="0"/>
    <n v="0"/>
    <n v="0"/>
    <n v="5537.4345819999999"/>
  </r>
  <r>
    <s v="3-1-01-1-02-6-01"/>
    <s v="INDEMNIZACIONES RELACIONADAS CON SEGUROS NO DE VIDA"/>
    <x v="0"/>
    <n v="0"/>
    <n v="0"/>
    <n v="0"/>
    <n v="1497.68017502"/>
  </r>
  <r>
    <s v="3-1-01-1-02-5-02-07-3-2"/>
    <s v="SERVICIOS DE ARRENDAMIENTO SIN OPCION DE COMPRA DE OTROS BIENES"/>
    <x v="0"/>
    <n v="0"/>
    <n v="0"/>
    <n v="0"/>
    <n v="482.42622679999999"/>
  </r>
  <r>
    <s v="3-1-01-1-02-6-05-02"/>
    <s v="OTRAS UNIDADES DE GOBIERNO"/>
    <x v="0"/>
    <n v="0"/>
    <n v="0"/>
    <n v="0"/>
    <n v="-58.176324999999999"/>
  </r>
  <r>
    <s v="3-1-01-2-05-1-02-01"/>
    <s v="INTERESES SOBRE DEPOSITOS EN INSTITUCIONES FINANCIERAS"/>
    <x v="0"/>
    <n v="0"/>
    <n v="0"/>
    <n v="0"/>
    <n v="13.263616390000001"/>
  </r>
  <r>
    <s v="3-1-01-2-05-1-02-04"/>
    <s v="RENDIMIENTOS RECURSOS ENTREGADOS EN ADMINISTRACION"/>
    <x v="0"/>
    <n v="0"/>
    <n v="0"/>
    <n v="0"/>
    <n v="71.032399030000008"/>
  </r>
  <r>
    <s v="3-1-01-2-05-3-05"/>
    <s v="RENDIMIENTOS RECURSOS ENTREGADOS POR LA ENTIDAD CONCEDENTE EN LOS PATRIMONIOS AUTÓNOMOS"/>
    <x v="0"/>
    <n v="0"/>
    <n v="0"/>
    <n v="0"/>
    <n v="1638.72005588"/>
  </r>
  <r>
    <s v="3-1-01-2-13-1-03"/>
    <s v="REINTEGROS GASTOS DE FUNCIONAMIENTO"/>
    <x v="0"/>
    <n v="0"/>
    <n v="0"/>
    <n v="0"/>
    <n v="2.3413719999999998"/>
  </r>
  <r>
    <s v="3-1-01-2-13-1-05"/>
    <s v="REINTEGROS GASTOS DE INVERSION"/>
    <x v="0"/>
    <m/>
    <m/>
    <m/>
    <n v="-0.57999999999999996"/>
  </r>
  <r>
    <s v="3-1-01-2-13-2-02"/>
    <s v="RECUPERACIONES"/>
    <x v="0"/>
    <m/>
    <m/>
    <m/>
    <n v="-335.93764700000003"/>
  </r>
  <r>
    <n v="41"/>
    <s v="FUNCIONAMIENTO"/>
    <x v="1"/>
    <n v="1451.0423699999999"/>
    <n v="0"/>
    <n v="1451.0423699999999"/>
    <n v="0"/>
  </r>
  <r>
    <n v="42"/>
    <s v="DEUDA"/>
    <x v="1"/>
    <n v="1167604.3350470001"/>
    <n v="0"/>
    <n v="1167604.3350470001"/>
    <n v="697064.47182199999"/>
  </r>
  <r>
    <n v="43"/>
    <s v="INVERSIÓN"/>
    <x v="1"/>
    <n v="4418946.1436999999"/>
    <n v="0"/>
    <n v="4418946.1436999999"/>
    <n v="336796.007016370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0"/>
  </r>
  <r>
    <x v="1"/>
    <x v="0"/>
    <n v="96011.397248509995"/>
  </r>
  <r>
    <x v="2"/>
    <x v="0"/>
    <n v="5537.4345819999999"/>
  </r>
  <r>
    <x v="3"/>
    <x v="0"/>
    <n v="1497.68017502"/>
  </r>
  <r>
    <x v="4"/>
    <x v="0"/>
    <n v="482.42622679999999"/>
  </r>
  <r>
    <x v="5"/>
    <x v="0"/>
    <n v="-58.176324999999999"/>
  </r>
  <r>
    <x v="6"/>
    <x v="0"/>
    <n v="13.263616390000001"/>
  </r>
  <r>
    <x v="7"/>
    <x v="0"/>
    <n v="71.032399030000008"/>
  </r>
  <r>
    <x v="8"/>
    <x v="0"/>
    <n v="1638.72005588"/>
  </r>
  <r>
    <x v="9"/>
    <x v="0"/>
    <n v="2.3413719999999998"/>
  </r>
  <r>
    <x v="10"/>
    <x v="0"/>
    <n v="-0.57999999999999996"/>
  </r>
  <r>
    <x v="11"/>
    <x v="0"/>
    <n v="-335.9376470000000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0"/>
  </r>
  <r>
    <x v="1"/>
    <x v="0"/>
    <n v="96011.397248509995"/>
  </r>
  <r>
    <x v="2"/>
    <x v="0"/>
    <n v="5537.4345819999999"/>
  </r>
  <r>
    <x v="3"/>
    <x v="0"/>
    <n v="1497.68017502"/>
  </r>
  <r>
    <x v="4"/>
    <x v="0"/>
    <n v="482.42622679999999"/>
  </r>
  <r>
    <x v="5"/>
    <x v="0"/>
    <n v="-58.176324999999999"/>
  </r>
  <r>
    <x v="6"/>
    <x v="0"/>
    <n v="13.263616390000001"/>
  </r>
  <r>
    <x v="7"/>
    <x v="0"/>
    <n v="71.032399030000008"/>
  </r>
  <r>
    <x v="8"/>
    <x v="0"/>
    <n v="1638.72005588"/>
  </r>
  <r>
    <x v="9"/>
    <x v="0"/>
    <n v="2.3413719999999998"/>
  </r>
  <r>
    <x v="10"/>
    <x v="0"/>
    <n v="-0.57999999999999996"/>
  </r>
  <r>
    <x v="11"/>
    <x v="0"/>
    <n v="-335.93764700000003"/>
  </r>
  <r>
    <x v="12"/>
    <x v="1"/>
    <n v="0"/>
  </r>
  <r>
    <x v="13"/>
    <x v="1"/>
    <n v="697064.47182199999"/>
  </r>
  <r>
    <x v="14"/>
    <x v="1"/>
    <n v="336796.0070163700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184570.82431200001"/>
    <n v="0"/>
    <n v="184570.82431200001"/>
    <n v="0"/>
    <n v="184570.82431200001"/>
  </r>
  <r>
    <x v="1"/>
    <x v="0"/>
    <n v="0"/>
    <n v="0"/>
    <n v="0"/>
    <n v="96011.397248509995"/>
    <n v="88559.427063490002"/>
  </r>
  <r>
    <x v="2"/>
    <x v="0"/>
    <n v="0"/>
    <n v="0"/>
    <n v="0"/>
    <n v="5537.4345819999999"/>
    <n v="-5537434582"/>
  </r>
  <r>
    <x v="3"/>
    <x v="0"/>
    <n v="0"/>
    <n v="0"/>
    <n v="0"/>
    <n v="1497.68017502"/>
    <n v="-1497.68017502"/>
  </r>
  <r>
    <x v="4"/>
    <x v="0"/>
    <n v="0"/>
    <n v="0"/>
    <n v="0"/>
    <n v="482.42622679999999"/>
    <n v="-482.42622679999999"/>
  </r>
  <r>
    <x v="5"/>
    <x v="0"/>
    <n v="0"/>
    <n v="0"/>
    <n v="0"/>
    <n v="-58.176324999999999"/>
    <n v="58.176324999999999"/>
  </r>
  <r>
    <x v="6"/>
    <x v="0"/>
    <n v="0"/>
    <n v="0"/>
    <n v="0"/>
    <n v="13.263616390000001"/>
    <n v="-13.263616390000001"/>
  </r>
  <r>
    <x v="7"/>
    <x v="0"/>
    <n v="0"/>
    <n v="0"/>
    <n v="0"/>
    <n v="71.032399030000008"/>
    <n v="-71.032399030000008"/>
  </r>
  <r>
    <x v="8"/>
    <x v="0"/>
    <n v="0"/>
    <n v="0"/>
    <n v="0"/>
    <n v="1638.72005588"/>
    <n v="-1638.72005588"/>
  </r>
  <r>
    <x v="9"/>
    <x v="0"/>
    <n v="0"/>
    <n v="0"/>
    <n v="0"/>
    <n v="2.3413719999999998"/>
    <n v="-2.3413719999999998"/>
  </r>
  <r>
    <x v="10"/>
    <x v="0"/>
    <m/>
    <m/>
    <m/>
    <n v="-0.57999999999999996"/>
    <n v="-2.3413719999999998"/>
  </r>
  <r>
    <x v="11"/>
    <x v="0"/>
    <m/>
    <m/>
    <m/>
    <n v="-335.93764700000003"/>
    <n v="-2.341371999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48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22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668E6-71E3-4B25-B2CB-4CB578E47A0C}" name="TablaDinámica1" cacheId="49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9" rowHeaderCaption="Concepto de Ingreso ">
  <location ref="C8:E21" firstHeaderRow="0" firstDataRow="1" firstDataCol="1" rowPageCount="1" colPageCount="1"/>
  <pivotFields count="3">
    <pivotField axis="axisRow" showAll="0" sortType="descending">
      <items count="19">
        <item m="1" x="14"/>
        <item m="1" x="17"/>
        <item x="6"/>
        <item m="1" x="15"/>
        <item m="1" x="12"/>
        <item x="11"/>
        <item m="1" x="13"/>
        <item x="7"/>
        <item x="8"/>
        <item x="4"/>
        <item x="1"/>
        <item m="1" x="16"/>
        <item x="2"/>
        <item x="9"/>
        <item x="5"/>
        <item x="0"/>
        <item x="3"/>
        <item x="1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Page" subtotalTop="0" multipleItemSelectionAllowed="1" showAll="0">
      <items count="3">
        <item h="1" sd="0" m="1" x="1"/>
        <item sd="0" x="0"/>
        <item t="default"/>
      </items>
    </pivotField>
    <pivotField dataField="1" numFmtId="164" showAll="0"/>
  </pivotFields>
  <rowFields count="1">
    <field x="0"/>
  </rowFields>
  <rowItems count="13">
    <i>
      <x v="10"/>
    </i>
    <i>
      <x v="12"/>
    </i>
    <i>
      <x v="8"/>
    </i>
    <i>
      <x v="16"/>
    </i>
    <i>
      <x v="9"/>
    </i>
    <i>
      <x v="7"/>
    </i>
    <i>
      <x v="2"/>
    </i>
    <i>
      <x v="13"/>
    </i>
    <i>
      <x v="15"/>
    </i>
    <i>
      <x v="17"/>
    </i>
    <i>
      <x v="14"/>
    </i>
    <i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%_x000a_ RECAUDO EN EFECTIVO _x000a_2" fld="2" showDataAs="percentOfTotal" baseField="0" baseItem="0" numFmtId="10"/>
    <dataField name=" _x000a_RECAUDO EN EFECTIVO _x000a_" fld="2" baseField="0" baseItem="0"/>
  </dataFields>
  <formats count="11">
    <format dxfId="12">
      <pivotArea outline="0" collapsedLevelsAreSubtotals="1" fieldPosition="0"/>
    </format>
    <format dxfId="11">
      <pivotArea collapsedLevelsAreSubtotals="1" fieldPosition="0">
        <references count="1">
          <reference field="0" count="1">
            <x v="6"/>
          </reference>
        </references>
      </pivotArea>
    </format>
    <format dxfId="10">
      <pivotArea outline="0" fieldPosition="0">
        <references count="1">
          <reference field="4294967294" count="1">
            <x v="0"/>
          </reference>
        </references>
      </pivotArea>
    </format>
    <format dxfId="9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0"/>
          </reference>
          <reference field="0" count="6">
            <x v="2"/>
            <x v="7"/>
            <x v="8"/>
            <x v="9"/>
            <x v="10"/>
            <x v="12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1"/>
          </reference>
          <reference field="0" count="1">
            <x v="10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1"/>
          </reference>
          <reference field="0" count="2">
            <x v="8"/>
            <x v="9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1"/>
          </reference>
          <reference field="0" count="1">
            <x v="12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1"/>
          </reference>
          <reference field="0" count="2">
            <x v="13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6B8189-E84B-4610-97B2-5631CD786D53}" name="TablaDinámica4" cacheId="5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8" rowHeaderCaption="Concepto de Ingreso ">
  <location ref="C26:D39" firstHeaderRow="1" firstDataRow="1" firstDataCol="1" rowPageCount="1" colPageCount="1"/>
  <pivotFields count="3">
    <pivotField axis="axisRow" showAll="0" sortType="ascending">
      <items count="16">
        <item x="7"/>
        <item x="6"/>
        <item x="11"/>
        <item x="1"/>
        <item x="4"/>
        <item x="8"/>
        <item x="12"/>
        <item x="13"/>
        <item x="14"/>
        <item x="2"/>
        <item x="9"/>
        <item x="5"/>
        <item x="0"/>
        <item x="3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sd="0" x="0"/>
        <item h="1" x="1"/>
        <item t="default"/>
      </items>
    </pivotField>
    <pivotField dataField="1" numFmtId="164" showAll="0"/>
  </pivotFields>
  <rowFields count="1">
    <field x="0"/>
  </rowFields>
  <rowItems count="13">
    <i>
      <x v="2"/>
    </i>
    <i>
      <x v="11"/>
    </i>
    <i>
      <x v="14"/>
    </i>
    <i>
      <x v="12"/>
    </i>
    <i>
      <x v="10"/>
    </i>
    <i>
      <x v="1"/>
    </i>
    <i>
      <x/>
    </i>
    <i>
      <x v="4"/>
    </i>
    <i>
      <x v="13"/>
    </i>
    <i>
      <x v="5"/>
    </i>
    <i>
      <x v="9"/>
    </i>
    <i>
      <x v="3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09"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field="0" type="button" dataOnly="0" labelOnly="1" outline="0" axis="axisRow" fieldPosition="0"/>
    </format>
    <format dxfId="117">
      <pivotArea dataOnly="0" labelOnly="1" fieldPosition="0">
        <references count="1">
          <reference field="0" count="1">
            <x v="0"/>
          </reference>
        </references>
      </pivotArea>
    </format>
    <format dxfId="116">
      <pivotArea dataOnly="0" labelOnly="1" grandRow="1" outline="0" fieldPosition="0"/>
    </format>
    <format dxfId="115">
      <pivotArea dataOnly="0" labelOnly="1" outline="0" axis="axisValues" fieldPosition="0"/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field="0" type="button" dataOnly="0" labelOnly="1" outline="0" axis="axisRow" fieldPosition="0"/>
    </format>
    <format dxfId="111">
      <pivotArea dataOnly="0" labelOnly="1" fieldPosition="0">
        <references count="1">
          <reference field="0" count="1">
            <x v="0"/>
          </reference>
        </references>
      </pivotArea>
    </format>
    <format dxfId="110">
      <pivotArea dataOnly="0" labelOnly="1" grandRow="1" outline="0" fieldPosition="0"/>
    </format>
    <format dxfId="109">
      <pivotArea dataOnly="0" labelOnly="1" outline="0" axis="axisValues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field="0" type="button" dataOnly="0" labelOnly="1" outline="0" axis="axisRow" fieldPosition="0"/>
    </format>
    <format dxfId="105">
      <pivotArea dataOnly="0" labelOnly="1" fieldPosition="0">
        <references count="1">
          <reference field="0" count="1">
            <x v="0"/>
          </reference>
        </references>
      </pivotArea>
    </format>
    <format dxfId="104">
      <pivotArea dataOnly="0" labelOnly="1" grandRow="1" outline="0" fieldPosition="0"/>
    </format>
    <format dxfId="103">
      <pivotArea dataOnly="0" labelOnly="1" outline="0" axis="axisValues" fieldPosition="0"/>
    </format>
    <format dxfId="102">
      <pivotArea type="all" dataOnly="0" outline="0" fieldPosition="0"/>
    </format>
    <format dxfId="101">
      <pivotArea outline="0" collapsedLevelsAreSubtotals="1" fieldPosition="0"/>
    </format>
    <format dxfId="100">
      <pivotArea field="0" type="button" dataOnly="0" labelOnly="1" outline="0" axis="axisRow" fieldPosition="0"/>
    </format>
    <format dxfId="99">
      <pivotArea dataOnly="0" labelOnly="1" fieldPosition="0">
        <references count="1">
          <reference field="0" count="1">
            <x v="0"/>
          </reference>
        </references>
      </pivotArea>
    </format>
    <format dxfId="98">
      <pivotArea dataOnly="0" labelOnly="1" grandRow="1" outline="0" fieldPosition="0"/>
    </format>
    <format dxfId="97">
      <pivotArea dataOnly="0" labelOnly="1" outline="0" axis="axisValues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0" type="button" dataOnly="0" labelOnly="1" outline="0" axis="axisRow" fieldPosition="0"/>
    </format>
    <format dxfId="93">
      <pivotArea dataOnly="0" labelOnly="1" fieldPosition="0">
        <references count="1">
          <reference field="0" count="1">
            <x v="0"/>
          </reference>
        </references>
      </pivotArea>
    </format>
    <format dxfId="92">
      <pivotArea dataOnly="0" labelOnly="1" grandRow="1" outline="0" fieldPosition="0"/>
    </format>
    <format dxfId="91">
      <pivotArea dataOnly="0" labelOnly="1" outline="0" axis="axisValues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0" type="button" dataOnly="0" labelOnly="1" outline="0" axis="axisRow" fieldPosition="0"/>
    </format>
    <format dxfId="87">
      <pivotArea dataOnly="0" labelOnly="1" fieldPosition="0">
        <references count="1">
          <reference field="0" count="1">
            <x v="0"/>
          </reference>
        </references>
      </pivotArea>
    </format>
    <format dxfId="86">
      <pivotArea dataOnly="0" labelOnly="1" grandRow="1" outline="0" fieldPosition="0"/>
    </format>
    <format dxfId="85">
      <pivotArea dataOnly="0" labelOnly="1" outline="0" axis="axisValues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0" type="button" dataOnly="0" labelOnly="1" outline="0" axis="axisRow" fieldPosition="0"/>
    </format>
    <format dxfId="81">
      <pivotArea dataOnly="0" labelOnly="1" fieldPosition="0">
        <references count="1">
          <reference field="0" count="1">
            <x v="0"/>
          </reference>
        </references>
      </pivotArea>
    </format>
    <format dxfId="80">
      <pivotArea dataOnly="0" labelOnly="1" grandRow="1" outline="0" fieldPosition="0"/>
    </format>
    <format dxfId="79">
      <pivotArea dataOnly="0" labelOnly="1" outline="0" axis="axisValues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field="0" type="button" dataOnly="0" labelOnly="1" outline="0" axis="axisRow" fieldPosition="0"/>
    </format>
    <format dxfId="75">
      <pivotArea dataOnly="0" labelOnly="1" fieldPosition="0">
        <references count="1">
          <reference field="0" count="1">
            <x v="0"/>
          </reference>
        </references>
      </pivotArea>
    </format>
    <format dxfId="74">
      <pivotArea dataOnly="0" labelOnly="1" grandRow="1" outline="0" fieldPosition="0"/>
    </format>
    <format dxfId="73">
      <pivotArea dataOnly="0" labelOnly="1" outline="0" axis="axisValues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0" type="button" dataOnly="0" labelOnly="1" outline="0" axis="axisRow" fieldPosition="0"/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dataOnly="0" labelOnly="1" outline="0" axis="axisValues" fieldPosition="0"/>
    </format>
    <format dxfId="63">
      <pivotArea dataOnly="0" labelOnly="1" fieldPosition="0">
        <references count="1">
          <reference field="0" count="0"/>
        </references>
      </pivotArea>
    </format>
    <format dxfId="62">
      <pivotArea dataOnly="0" labelOnly="1" grandRow="1" outline="0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0" type="button" dataOnly="0" labelOnly="1" outline="0" axis="axisRow" fieldPosition="0"/>
    </format>
    <format dxfId="58">
      <pivotArea dataOnly="0" labelOnly="1" outline="0" axis="axisValues" fieldPosition="0"/>
    </format>
    <format dxfId="57">
      <pivotArea dataOnly="0" labelOnly="1" fieldPosition="0">
        <references count="1">
          <reference field="0" count="0"/>
        </references>
      </pivotArea>
    </format>
    <format dxfId="56">
      <pivotArea dataOnly="0" labelOnly="1" grandRow="1" outline="0" fieldPosition="0"/>
    </format>
    <format dxfId="55">
      <pivotArea outline="0" collapsedLevelsAreSubtotals="1" fieldPosition="0"/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field="0" type="button" dataOnly="0" labelOnly="1" outline="0" axis="axisRow" fieldPosition="0"/>
    </format>
    <format dxfId="51">
      <pivotArea dataOnly="0" labelOnly="1" outline="0" axis="axisValues" fieldPosition="0"/>
    </format>
    <format dxfId="50">
      <pivotArea dataOnly="0" labelOnly="1" fieldPosition="0">
        <references count="1">
          <reference field="0" count="0"/>
        </references>
      </pivotArea>
    </format>
    <format dxfId="49">
      <pivotArea dataOnly="0" labelOnly="1" grandRow="1" outline="0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0" type="button" dataOnly="0" labelOnly="1" outline="0" axis="axisRow" fieldPosition="0"/>
    </format>
    <format dxfId="45">
      <pivotArea dataOnly="0" labelOnly="1" outline="0" axis="axisValues" fieldPosition="0"/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grandRow="1" outline="0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0" type="button" dataOnly="0" labelOnly="1" outline="0" axis="axisRow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dataOnly="0" labelOnly="1" outline="0" axis="axisValues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0" type="button" dataOnly="0" labelOnly="1" outline="0" axis="axisRow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dataOnly="0" labelOnly="1" outline="0" axis="axisValues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0" type="button" dataOnly="0" labelOnly="1" outline="0" axis="axisRow" fieldPosition="0"/>
    </format>
    <format dxfId="27">
      <pivotArea dataOnly="0" labelOnly="1" fieldPosition="0">
        <references count="1">
          <reference field="0" count="0"/>
        </references>
      </pivotArea>
    </format>
    <format dxfId="26">
      <pivotArea dataOnly="0" labelOnly="1" grandRow="1" outline="0" fieldPosition="0"/>
    </format>
    <format dxfId="25">
      <pivotArea dataOnly="0" labelOnly="1" outline="0" axis="axisValues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fieldPosition="0">
        <references count="1">
          <reference field="0" count="0"/>
        </references>
      </pivotArea>
    </format>
    <format dxfId="20">
      <pivotArea dataOnly="0" labelOnly="1" grandRow="1" outline="0" fieldPosition="0"/>
    </format>
    <format dxfId="19">
      <pivotArea dataOnly="0" labelOnly="1" outline="0" axis="axisValues" fieldPosition="0"/>
    </format>
    <format dxfId="18">
      <pivotArea collapsedLevelsAreSubtotals="1" fieldPosition="0">
        <references count="1">
          <reference field="0" count="0"/>
        </references>
      </pivotArea>
    </format>
    <format dxfId="17">
      <pivotArea dataOnly="0" labelOnly="1" fieldPosition="0">
        <references count="1">
          <reference field="0" count="0"/>
        </references>
      </pivotArea>
    </format>
    <format dxfId="16">
      <pivotArea collapsedLevelsAreSubtotals="1" fieldPosition="0">
        <references count="1">
          <reference field="0" count="0"/>
        </references>
      </pivotArea>
    </format>
    <format dxfId="15">
      <pivotArea outline="0" fieldPosition="0">
        <references count="1">
          <reference field="4294967294" count="1">
            <x v="0"/>
          </reference>
        </references>
      </pivotArea>
    </format>
    <format dxfId="14">
      <pivotArea collapsedLevelsAreSubtotals="1" fieldPosition="0">
        <references count="1">
          <reference field="0" count="6">
            <x v="0"/>
            <x v="1"/>
            <x v="2"/>
            <x v="3"/>
            <x v="4"/>
            <x v="5"/>
          </reference>
        </references>
      </pivotArea>
    </format>
    <format dxfId="13">
      <pivotArea dataOnly="0" labelOnly="1" fieldPosition="0">
        <references count="1">
          <reference field="0" count="6">
            <x v="0"/>
            <x v="1"/>
            <x v="2"/>
            <x v="3"/>
            <x v="4"/>
            <x v="5"/>
          </reference>
        </references>
      </pivotArea>
    </format>
  </formats>
  <chartFormats count="4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4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4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427EA4-5E32-4624-8FF8-A85B1763AD56}" name="TablaDinámica1" cacheId="5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3">
        <item x="7"/>
        <item x="0"/>
        <item x="6"/>
        <item x="1"/>
        <item x="4"/>
        <item x="8"/>
        <item x="2"/>
        <item x="5"/>
        <item x="9"/>
        <item x="3"/>
        <item x="10"/>
        <item x="11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outline="0" collapsedLevelsAreSubtotals="1" fieldPosition="0"/>
    </format>
  </formats>
  <chartFormats count="3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16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>
      <selection activeCell="B12" sqref="B12"/>
    </sheetView>
  </sheetViews>
  <sheetFormatPr baseColWidth="10" defaultRowHeight="15" x14ac:dyDescent="0.25"/>
  <cols>
    <col min="1" max="1" width="31.140625" style="14" bestFit="1" customWidth="1"/>
    <col min="2" max="2" width="165.5703125" style="14" bestFit="1" customWidth="1"/>
    <col min="3" max="16384" width="11.42578125" style="14"/>
  </cols>
  <sheetData>
    <row r="9" spans="1:2" ht="36" x14ac:dyDescent="0.55000000000000004">
      <c r="A9" s="17"/>
      <c r="B9" s="18" t="s">
        <v>15</v>
      </c>
    </row>
    <row r="10" spans="1:2" ht="36" x14ac:dyDescent="0.55000000000000004">
      <c r="A10" s="17"/>
      <c r="B10" s="18" t="s">
        <v>22</v>
      </c>
    </row>
    <row r="11" spans="1:2" ht="36" x14ac:dyDescent="0.55000000000000004">
      <c r="A11" s="17"/>
      <c r="B11" s="18" t="s">
        <v>21</v>
      </c>
    </row>
    <row r="12" spans="1:2" ht="36" x14ac:dyDescent="0.55000000000000004">
      <c r="B12" s="16"/>
    </row>
    <row r="13" spans="1:2" ht="36" x14ac:dyDescent="0.55000000000000004">
      <c r="B13" s="16"/>
    </row>
    <row r="14" spans="1:2" ht="36" x14ac:dyDescent="0.55000000000000004">
      <c r="B14" s="15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workbookViewId="0"/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32</v>
      </c>
    </row>
    <row r="6" spans="2:6" x14ac:dyDescent="0.25">
      <c r="B6" s="6" t="s">
        <v>4</v>
      </c>
      <c r="C6" s="9">
        <v>5588001.5211169999</v>
      </c>
    </row>
    <row r="7" spans="2:6" x14ac:dyDescent="0.25">
      <c r="B7" s="6" t="s">
        <v>3</v>
      </c>
      <c r="C7" s="9">
        <v>184570.82431200001</v>
      </c>
    </row>
    <row r="8" spans="2:6" x14ac:dyDescent="0.25">
      <c r="B8" s="6" t="s">
        <v>5</v>
      </c>
      <c r="C8" s="9">
        <v>5772572.3454289995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showRowColHeaders="0" zoomScale="95" zoomScaleNormal="95" workbookViewId="0"/>
  </sheetViews>
  <sheetFormatPr baseColWidth="10" defaultRowHeight="15" x14ac:dyDescent="0.25"/>
  <cols>
    <col min="3" max="3" width="98.140625" bestFit="1" customWidth="1"/>
    <col min="4" max="4" width="10" bestFit="1" customWidth="1"/>
    <col min="5" max="5" width="24.85546875" bestFit="1" customWidth="1"/>
    <col min="6" max="6" width="24.710937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x14ac:dyDescent="0.25">
      <c r="C8" s="5" t="s">
        <v>12</v>
      </c>
      <c r="D8" t="s">
        <v>36</v>
      </c>
      <c r="E8" t="s">
        <v>35</v>
      </c>
    </row>
    <row r="9" spans="3:5" x14ac:dyDescent="0.25">
      <c r="C9" s="6" t="s">
        <v>24</v>
      </c>
      <c r="D9" s="10">
        <v>0.91561855746764975</v>
      </c>
      <c r="E9" s="9">
        <v>96011.397248509995</v>
      </c>
    </row>
    <row r="10" spans="3:5" x14ac:dyDescent="0.25">
      <c r="C10" s="6" t="s">
        <v>40</v>
      </c>
      <c r="D10" s="10">
        <v>5.2808083304099626E-2</v>
      </c>
      <c r="E10" s="9">
        <v>5537.4345819999999</v>
      </c>
    </row>
    <row r="11" spans="3:5" x14ac:dyDescent="0.25">
      <c r="C11" s="6" t="s">
        <v>26</v>
      </c>
      <c r="D11" s="10">
        <v>1.5627753961068799E-2</v>
      </c>
      <c r="E11" s="9">
        <v>1638.72005588</v>
      </c>
    </row>
    <row r="12" spans="3:5" x14ac:dyDescent="0.25">
      <c r="C12" s="6" t="s">
        <v>50</v>
      </c>
      <c r="D12" s="10">
        <v>1.4282718517785042E-2</v>
      </c>
      <c r="E12" s="37">
        <v>1497.68017502</v>
      </c>
    </row>
    <row r="13" spans="3:5" x14ac:dyDescent="0.25">
      <c r="C13" s="6" t="s">
        <v>38</v>
      </c>
      <c r="D13" s="10">
        <v>4.6006871947073162E-3</v>
      </c>
      <c r="E13" s="9">
        <v>482.42622679999999</v>
      </c>
    </row>
    <row r="14" spans="3:5" x14ac:dyDescent="0.25">
      <c r="C14" s="6" t="s">
        <v>11</v>
      </c>
      <c r="D14" s="10">
        <v>6.774048143989949E-4</v>
      </c>
      <c r="E14" s="9">
        <v>71.032399030000008</v>
      </c>
    </row>
    <row r="15" spans="3:5" x14ac:dyDescent="0.25">
      <c r="C15" s="6" t="s">
        <v>19</v>
      </c>
      <c r="D15" s="10">
        <v>1.2648928829128717E-4</v>
      </c>
      <c r="E15" s="9">
        <v>13.263616390000001</v>
      </c>
    </row>
    <row r="16" spans="3:5" x14ac:dyDescent="0.25">
      <c r="C16" s="6" t="s">
        <v>44</v>
      </c>
      <c r="D16" s="10">
        <v>2.2328637167796406E-5</v>
      </c>
      <c r="E16" s="9">
        <v>2.3413719999999998</v>
      </c>
    </row>
    <row r="17" spans="1:6" x14ac:dyDescent="0.25">
      <c r="C17" s="6" t="s">
        <v>17</v>
      </c>
      <c r="D17" s="10">
        <v>0</v>
      </c>
      <c r="E17" s="37">
        <v>0</v>
      </c>
    </row>
    <row r="18" spans="1:6" x14ac:dyDescent="0.25">
      <c r="C18" s="6" t="s">
        <v>46</v>
      </c>
      <c r="D18" s="10">
        <v>-5.5312054459188527E-6</v>
      </c>
      <c r="E18" s="37">
        <v>-0.57999999999999996</v>
      </c>
    </row>
    <row r="19" spans="1:6" x14ac:dyDescent="0.25">
      <c r="C19" s="6" t="s">
        <v>42</v>
      </c>
      <c r="D19" s="10">
        <v>-5.5480207873025015E-4</v>
      </c>
      <c r="E19" s="9">
        <v>-58.176324999999999</v>
      </c>
    </row>
    <row r="20" spans="1:6" x14ac:dyDescent="0.25">
      <c r="A20" s="21"/>
      <c r="B20" s="32"/>
      <c r="C20" s="6" t="s">
        <v>48</v>
      </c>
      <c r="D20" s="10">
        <v>-3.2036899009923541E-3</v>
      </c>
      <c r="E20" s="37">
        <v>-335.93764700000003</v>
      </c>
      <c r="F20" s="21"/>
    </row>
    <row r="21" spans="1:6" x14ac:dyDescent="0.25">
      <c r="A21" s="24"/>
      <c r="B21" s="31"/>
      <c r="C21" s="6" t="s">
        <v>5</v>
      </c>
      <c r="D21" s="10">
        <v>1</v>
      </c>
      <c r="E21" s="37">
        <v>104859.60170362999</v>
      </c>
      <c r="F21" s="22"/>
    </row>
    <row r="22" spans="1:6" x14ac:dyDescent="0.25">
      <c r="A22" s="24"/>
      <c r="B22" s="31"/>
      <c r="C22" s="31"/>
      <c r="D22" s="31"/>
      <c r="E22" s="24"/>
      <c r="F22" s="22"/>
    </row>
    <row r="23" spans="1:6" x14ac:dyDescent="0.25">
      <c r="A23" s="24"/>
      <c r="B23" s="31"/>
      <c r="E23" s="24"/>
      <c r="F23" s="22"/>
    </row>
    <row r="24" spans="1:6" x14ac:dyDescent="0.25">
      <c r="A24" s="24"/>
      <c r="B24" s="31"/>
      <c r="C24" s="25" t="s">
        <v>2</v>
      </c>
      <c r="D24" s="25" t="s">
        <v>3</v>
      </c>
      <c r="E24" s="24"/>
      <c r="F24" s="22"/>
    </row>
    <row r="25" spans="1:6" x14ac:dyDescent="0.25">
      <c r="A25" s="24"/>
      <c r="B25" s="31"/>
      <c r="C25" s="31"/>
      <c r="D25" s="31"/>
      <c r="E25" s="24"/>
      <c r="F25" s="22"/>
    </row>
    <row r="26" spans="1:6" x14ac:dyDescent="0.25">
      <c r="A26" s="24"/>
      <c r="B26" s="31"/>
      <c r="C26" s="25" t="s">
        <v>12</v>
      </c>
      <c r="D26" s="25" t="s">
        <v>34</v>
      </c>
      <c r="E26" s="24"/>
      <c r="F26" s="22"/>
    </row>
    <row r="27" spans="1:6" x14ac:dyDescent="0.25">
      <c r="A27" s="24"/>
      <c r="B27" s="31"/>
      <c r="C27" s="26" t="s">
        <v>48</v>
      </c>
      <c r="D27" s="27">
        <v>-3.2036899009923541E-3</v>
      </c>
      <c r="E27" s="24"/>
      <c r="F27" s="22"/>
    </row>
    <row r="28" spans="1:6" x14ac:dyDescent="0.25">
      <c r="A28" s="24"/>
      <c r="B28" s="31"/>
      <c r="C28" s="45" t="s">
        <v>42</v>
      </c>
      <c r="D28" s="44">
        <v>-5.5480207873025015E-4</v>
      </c>
      <c r="E28" s="24"/>
      <c r="F28" s="22"/>
    </row>
    <row r="29" spans="1:6" x14ac:dyDescent="0.25">
      <c r="A29" s="24"/>
      <c r="B29" s="31"/>
      <c r="C29" s="45" t="s">
        <v>46</v>
      </c>
      <c r="D29" s="44">
        <v>-5.5312054459188527E-6</v>
      </c>
      <c r="E29" s="24"/>
      <c r="F29" s="22"/>
    </row>
    <row r="30" spans="1:6" x14ac:dyDescent="0.25">
      <c r="A30" s="24"/>
      <c r="B30" s="31"/>
      <c r="C30" s="45" t="s">
        <v>17</v>
      </c>
      <c r="D30" s="44">
        <v>0</v>
      </c>
      <c r="E30" s="24"/>
      <c r="F30" s="22"/>
    </row>
    <row r="31" spans="1:6" x14ac:dyDescent="0.25">
      <c r="A31" s="24"/>
      <c r="B31" s="31"/>
      <c r="C31" s="45" t="s">
        <v>44</v>
      </c>
      <c r="D31" s="44">
        <v>2.2328637167796406E-5</v>
      </c>
      <c r="E31" s="24"/>
      <c r="F31" s="22"/>
    </row>
    <row r="32" spans="1:6" x14ac:dyDescent="0.25">
      <c r="A32" s="24"/>
      <c r="B32" s="31"/>
      <c r="C32" s="26" t="s">
        <v>19</v>
      </c>
      <c r="D32" s="27">
        <v>1.2648928829128717E-4</v>
      </c>
      <c r="E32" s="24"/>
      <c r="F32" s="22"/>
    </row>
    <row r="33" spans="1:7" x14ac:dyDescent="0.25">
      <c r="A33" s="24"/>
      <c r="B33" s="31"/>
      <c r="C33" s="26" t="s">
        <v>11</v>
      </c>
      <c r="D33" s="27">
        <v>6.774048143989949E-4</v>
      </c>
      <c r="E33" s="24"/>
      <c r="F33" s="22"/>
    </row>
    <row r="34" spans="1:7" x14ac:dyDescent="0.25">
      <c r="A34" s="24"/>
      <c r="B34" s="31"/>
      <c r="C34" s="26" t="s">
        <v>38</v>
      </c>
      <c r="D34" s="27">
        <v>4.6006871947073162E-3</v>
      </c>
      <c r="E34" s="24"/>
      <c r="F34" s="22"/>
    </row>
    <row r="35" spans="1:7" x14ac:dyDescent="0.25">
      <c r="A35" s="24"/>
      <c r="B35" s="31"/>
      <c r="C35" s="45" t="s">
        <v>50</v>
      </c>
      <c r="D35" s="44">
        <v>1.4282718517785042E-2</v>
      </c>
      <c r="E35" s="24"/>
      <c r="F35" s="22"/>
    </row>
    <row r="36" spans="1:7" x14ac:dyDescent="0.25">
      <c r="A36" s="24"/>
      <c r="B36" s="31"/>
      <c r="C36" s="26" t="s">
        <v>26</v>
      </c>
      <c r="D36" s="27">
        <v>1.5627753961068799E-2</v>
      </c>
      <c r="E36" s="24"/>
      <c r="F36" s="22"/>
    </row>
    <row r="37" spans="1:7" x14ac:dyDescent="0.25">
      <c r="A37" s="24"/>
      <c r="B37" s="31"/>
      <c r="C37" s="45" t="s">
        <v>40</v>
      </c>
      <c r="D37" s="44">
        <v>5.2808083304099626E-2</v>
      </c>
      <c r="E37" s="24"/>
      <c r="F37" s="22"/>
    </row>
    <row r="38" spans="1:7" x14ac:dyDescent="0.25">
      <c r="A38" s="24"/>
      <c r="B38" s="31"/>
      <c r="C38" s="26" t="s">
        <v>24</v>
      </c>
      <c r="D38" s="27">
        <v>0.91561855746764975</v>
      </c>
      <c r="E38" s="24"/>
      <c r="F38" s="22"/>
    </row>
    <row r="39" spans="1:7" x14ac:dyDescent="0.25">
      <c r="A39" s="24"/>
      <c r="B39" s="31"/>
      <c r="C39" s="26" t="s">
        <v>5</v>
      </c>
      <c r="D39" s="27">
        <v>1</v>
      </c>
      <c r="E39" s="24"/>
      <c r="F39" s="22"/>
    </row>
    <row r="40" spans="1:7" x14ac:dyDescent="0.25">
      <c r="A40" s="24"/>
      <c r="B40" s="31"/>
      <c r="E40" s="24"/>
      <c r="F40" s="22"/>
    </row>
    <row r="41" spans="1:7" x14ac:dyDescent="0.25">
      <c r="A41" s="22"/>
      <c r="B41" s="31"/>
      <c r="C41" s="32"/>
      <c r="D41" s="32"/>
      <c r="E41" s="22"/>
      <c r="F41" s="22"/>
    </row>
    <row r="42" spans="1:7" x14ac:dyDescent="0.25">
      <c r="A42" s="11"/>
      <c r="B42" s="31"/>
      <c r="C42" s="31"/>
      <c r="D42" s="31"/>
      <c r="E42" s="11"/>
      <c r="F42" s="11"/>
    </row>
    <row r="43" spans="1:7" x14ac:dyDescent="0.25">
      <c r="A43" s="11"/>
      <c r="B43" s="31"/>
      <c r="C43" s="31"/>
      <c r="D43" s="31"/>
      <c r="E43" s="11"/>
      <c r="F43" s="11"/>
    </row>
    <row r="44" spans="1:7" x14ac:dyDescent="0.25">
      <c r="B44" s="32"/>
      <c r="C44" s="32"/>
      <c r="D44" s="32"/>
    </row>
    <row r="45" spans="1:7" x14ac:dyDescent="0.25">
      <c r="B45" s="32"/>
      <c r="C45" s="32"/>
      <c r="D45" s="32"/>
    </row>
    <row r="46" spans="1:7" x14ac:dyDescent="0.25">
      <c r="B46" s="32"/>
      <c r="C46" s="32"/>
      <c r="D46" s="32"/>
    </row>
    <row r="47" spans="1:7" x14ac:dyDescent="0.25">
      <c r="A47" s="23"/>
      <c r="B47" s="32"/>
      <c r="C47" s="32"/>
      <c r="D47" s="32"/>
      <c r="E47" s="23"/>
      <c r="F47" s="23"/>
      <c r="G47" s="23"/>
    </row>
    <row r="48" spans="1:7" x14ac:dyDescent="0.25">
      <c r="A48" s="23"/>
      <c r="B48" s="32"/>
      <c r="C48" s="32"/>
      <c r="D48" s="32"/>
      <c r="E48" s="23"/>
      <c r="F48" s="23"/>
      <c r="G48" s="23"/>
    </row>
    <row r="49" spans="1:7" x14ac:dyDescent="0.25">
      <c r="A49" s="23"/>
      <c r="B49" s="32"/>
      <c r="C49" s="32"/>
      <c r="D49" s="32"/>
      <c r="E49" s="23"/>
      <c r="F49" s="23"/>
      <c r="G49" s="23"/>
    </row>
    <row r="50" spans="1:7" x14ac:dyDescent="0.25">
      <c r="A50" s="23"/>
      <c r="B50" s="32"/>
      <c r="C50" s="32"/>
      <c r="D50" s="32"/>
      <c r="E50" s="23"/>
      <c r="F50" s="23"/>
      <c r="G50" s="23"/>
    </row>
    <row r="51" spans="1:7" x14ac:dyDescent="0.25">
      <c r="A51" s="23"/>
      <c r="B51" s="32"/>
      <c r="C51" s="32"/>
      <c r="D51" s="32"/>
      <c r="E51" s="23"/>
      <c r="F51" s="23"/>
      <c r="G51" s="23"/>
    </row>
    <row r="52" spans="1:7" x14ac:dyDescent="0.25">
      <c r="A52" s="23"/>
      <c r="B52" s="23"/>
      <c r="C52" s="23"/>
      <c r="D52" s="23"/>
      <c r="E52" s="23"/>
      <c r="F52" s="23"/>
      <c r="G52" s="23"/>
    </row>
    <row r="53" spans="1:7" x14ac:dyDescent="0.25">
      <c r="A53" s="23"/>
      <c r="B53" s="23"/>
      <c r="C53" s="23"/>
      <c r="D53" s="23"/>
      <c r="E53" s="23"/>
      <c r="F53" s="23"/>
      <c r="G53" s="23"/>
    </row>
    <row r="54" spans="1:7" x14ac:dyDescent="0.25">
      <c r="A54" s="23"/>
      <c r="B54" s="23"/>
      <c r="C54" s="23"/>
      <c r="D54" s="23"/>
      <c r="E54" s="23"/>
      <c r="F54" s="23"/>
      <c r="G54" s="23"/>
    </row>
    <row r="55" spans="1:7" x14ac:dyDescent="0.25">
      <c r="A55" s="23"/>
      <c r="B55" s="23"/>
      <c r="C55" s="23"/>
      <c r="D55" s="23"/>
      <c r="E55" s="23"/>
      <c r="F55" s="23"/>
      <c r="G55" s="23"/>
    </row>
    <row r="56" spans="1:7" x14ac:dyDescent="0.25">
      <c r="A56" s="23"/>
      <c r="B56" s="23"/>
      <c r="C56" s="23"/>
      <c r="D56" s="23"/>
      <c r="E56" s="23"/>
      <c r="F56" s="23"/>
      <c r="G56" s="23"/>
    </row>
    <row r="57" spans="1:7" x14ac:dyDescent="0.25">
      <c r="A57" s="23"/>
      <c r="B57" s="23"/>
      <c r="C57" s="23"/>
      <c r="D57" s="23"/>
      <c r="E57" s="23"/>
      <c r="F57" s="23"/>
      <c r="G57" s="23"/>
    </row>
    <row r="58" spans="1:7" x14ac:dyDescent="0.25">
      <c r="A58" s="23"/>
      <c r="B58" s="23"/>
      <c r="C58" s="23"/>
      <c r="D58" s="23"/>
      <c r="E58" s="23"/>
      <c r="F58" s="23"/>
      <c r="G58" s="23"/>
    </row>
    <row r="59" spans="1:7" x14ac:dyDescent="0.25">
      <c r="A59" s="23"/>
      <c r="B59" s="23"/>
      <c r="C59" s="23"/>
      <c r="D59" s="23"/>
      <c r="E59" s="23"/>
      <c r="F59" s="23"/>
      <c r="G59" s="23"/>
    </row>
    <row r="60" spans="1:7" x14ac:dyDescent="0.25">
      <c r="A60" s="23"/>
      <c r="B60" s="23"/>
      <c r="C60" s="23"/>
      <c r="D60" s="23"/>
      <c r="E60" s="23"/>
      <c r="F60" s="23"/>
      <c r="G60" s="23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topLeftCell="B1" zoomScale="90" zoomScaleNormal="90" workbookViewId="0">
      <selection activeCell="H16" sqref="H16"/>
    </sheetView>
  </sheetViews>
  <sheetFormatPr baseColWidth="10" defaultRowHeight="20.100000000000001" customHeight="1" x14ac:dyDescent="0.25"/>
  <cols>
    <col min="1" max="1" width="23.7109375" style="1" customWidth="1"/>
    <col min="2" max="2" width="51.140625" style="1" customWidth="1"/>
    <col min="3" max="3" width="11.5703125" style="1" customWidth="1"/>
    <col min="4" max="4" width="25.42578125" style="2" customWidth="1"/>
    <col min="5" max="5" width="24.28515625" style="2" bestFit="1" customWidth="1"/>
    <col min="6" max="6" width="23.28515625" style="2" customWidth="1"/>
    <col min="7" max="7" width="21.42578125" style="2" customWidth="1"/>
    <col min="8" max="8" width="32.42578125" style="28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3" t="s">
        <v>0</v>
      </c>
      <c r="B1" s="34" t="s">
        <v>7</v>
      </c>
      <c r="C1" s="34" t="s">
        <v>2</v>
      </c>
      <c r="D1" s="35" t="s">
        <v>28</v>
      </c>
      <c r="E1" s="35" t="s">
        <v>1</v>
      </c>
      <c r="F1" s="35" t="s">
        <v>29</v>
      </c>
      <c r="G1" s="35" t="s">
        <v>30</v>
      </c>
      <c r="H1" s="36" t="s">
        <v>31</v>
      </c>
    </row>
    <row r="2" spans="1:9" s="3" customFormat="1" ht="18" customHeight="1" thickBot="1" x14ac:dyDescent="0.3">
      <c r="A2" s="19" t="s">
        <v>16</v>
      </c>
      <c r="B2" s="20" t="s">
        <v>17</v>
      </c>
      <c r="C2" s="20" t="s">
        <v>3</v>
      </c>
      <c r="D2" s="29">
        <f>D20/1000000</f>
        <v>184570.82431200001</v>
      </c>
      <c r="E2" s="29">
        <v>0</v>
      </c>
      <c r="F2" s="29">
        <f>F20/1000000</f>
        <v>184570.82431200001</v>
      </c>
      <c r="G2" s="43">
        <f>G20/1000000</f>
        <v>0</v>
      </c>
      <c r="H2" s="29">
        <f>H20/1000000</f>
        <v>184570.82431200001</v>
      </c>
    </row>
    <row r="3" spans="1:9" ht="18" customHeight="1" thickBot="1" x14ac:dyDescent="0.3">
      <c r="A3" s="19" t="s">
        <v>23</v>
      </c>
      <c r="B3" s="20" t="s">
        <v>24</v>
      </c>
      <c r="C3" s="20" t="s">
        <v>3</v>
      </c>
      <c r="D3" s="29">
        <v>0</v>
      </c>
      <c r="E3" s="29">
        <v>0</v>
      </c>
      <c r="F3" s="29">
        <v>0</v>
      </c>
      <c r="G3" s="29">
        <f>+G21/1000000</f>
        <v>96011.397248509995</v>
      </c>
      <c r="H3" s="29">
        <f t="shared" ref="H3" si="0">H21/1000000</f>
        <v>88559.427063490002</v>
      </c>
    </row>
    <row r="4" spans="1:9" ht="18" customHeight="1" thickBot="1" x14ac:dyDescent="0.3">
      <c r="A4" s="19" t="s">
        <v>39</v>
      </c>
      <c r="B4" s="20" t="s">
        <v>40</v>
      </c>
      <c r="C4" s="20" t="s">
        <v>3</v>
      </c>
      <c r="D4" s="29">
        <f>D22</f>
        <v>0</v>
      </c>
      <c r="E4" s="29">
        <f t="shared" ref="E4:H4" si="1">E22</f>
        <v>0</v>
      </c>
      <c r="F4" s="29">
        <f t="shared" si="1"/>
        <v>0</v>
      </c>
      <c r="G4" s="29">
        <f>G22/1000000</f>
        <v>5537.4345819999999</v>
      </c>
      <c r="H4" s="29">
        <f t="shared" si="1"/>
        <v>-5537434582</v>
      </c>
    </row>
    <row r="5" spans="1:9" ht="18" customHeight="1" thickBot="1" x14ac:dyDescent="0.3">
      <c r="A5" s="19" t="s">
        <v>49</v>
      </c>
      <c r="B5" s="20" t="s">
        <v>50</v>
      </c>
      <c r="C5" s="20" t="s">
        <v>3</v>
      </c>
      <c r="D5" s="29">
        <v>0</v>
      </c>
      <c r="E5" s="29">
        <v>0</v>
      </c>
      <c r="F5" s="29">
        <v>0</v>
      </c>
      <c r="G5" s="29">
        <f>G23/1000000</f>
        <v>1497.68017502</v>
      </c>
      <c r="H5" s="29">
        <f>H23/1000000</f>
        <v>-1497.68017502</v>
      </c>
    </row>
    <row r="6" spans="1:9" ht="18" customHeight="1" thickBot="1" x14ac:dyDescent="0.3">
      <c r="A6" s="19" t="s">
        <v>37</v>
      </c>
      <c r="B6" s="20" t="s">
        <v>38</v>
      </c>
      <c r="C6" s="20" t="s">
        <v>3</v>
      </c>
      <c r="D6" s="29">
        <v>0</v>
      </c>
      <c r="E6" s="29">
        <v>0</v>
      </c>
      <c r="F6" s="29">
        <v>0</v>
      </c>
      <c r="G6" s="29">
        <f>+G24/1000000</f>
        <v>482.42622679999999</v>
      </c>
      <c r="H6" s="29">
        <f t="shared" ref="H6" si="2">H24/1000000</f>
        <v>-482.42622679999999</v>
      </c>
    </row>
    <row r="7" spans="1:9" ht="18" customHeight="1" thickBot="1" x14ac:dyDescent="0.3">
      <c r="A7" s="19" t="s">
        <v>41</v>
      </c>
      <c r="B7" s="20" t="s">
        <v>42</v>
      </c>
      <c r="C7" s="20" t="s">
        <v>3</v>
      </c>
      <c r="D7" s="29">
        <v>0</v>
      </c>
      <c r="E7" s="29">
        <v>0</v>
      </c>
      <c r="F7" s="29">
        <v>0</v>
      </c>
      <c r="G7" s="29">
        <f>G25/1000000</f>
        <v>-58.176324999999999</v>
      </c>
      <c r="H7" s="29">
        <f>H25/1000000</f>
        <v>58.176324999999999</v>
      </c>
    </row>
    <row r="8" spans="1:9" ht="18" customHeight="1" thickBot="1" x14ac:dyDescent="0.3">
      <c r="A8" s="19" t="s">
        <v>18</v>
      </c>
      <c r="B8" s="20" t="s">
        <v>19</v>
      </c>
      <c r="C8" s="20" t="s">
        <v>3</v>
      </c>
      <c r="D8" s="29">
        <v>0</v>
      </c>
      <c r="E8" s="29">
        <v>0</v>
      </c>
      <c r="F8" s="29">
        <v>0</v>
      </c>
      <c r="G8" s="29">
        <f>+G26/1000000</f>
        <v>13.263616390000001</v>
      </c>
      <c r="H8" s="29">
        <f>H26/1000000</f>
        <v>-13.263616390000001</v>
      </c>
      <c r="I8" s="4"/>
    </row>
    <row r="9" spans="1:9" ht="18" customHeight="1" thickBot="1" x14ac:dyDescent="0.3">
      <c r="A9" s="19" t="s">
        <v>25</v>
      </c>
      <c r="B9" s="20" t="s">
        <v>11</v>
      </c>
      <c r="C9" s="20" t="s">
        <v>3</v>
      </c>
      <c r="D9" s="29">
        <v>0</v>
      </c>
      <c r="E9" s="29">
        <v>0</v>
      </c>
      <c r="F9" s="29">
        <v>0</v>
      </c>
      <c r="G9" s="29">
        <f t="shared" ref="G9:G14" si="3">G27/1000000</f>
        <v>71.032399030000008</v>
      </c>
      <c r="H9" s="29">
        <f>H27/1000000</f>
        <v>-71.032399030000008</v>
      </c>
      <c r="I9" s="4"/>
    </row>
    <row r="10" spans="1:9" ht="18" customHeight="1" thickBot="1" x14ac:dyDescent="0.3">
      <c r="A10" s="19" t="s">
        <v>20</v>
      </c>
      <c r="B10" s="20" t="s">
        <v>26</v>
      </c>
      <c r="C10" s="20" t="s">
        <v>3</v>
      </c>
      <c r="D10" s="29">
        <v>0</v>
      </c>
      <c r="E10" s="29">
        <v>0</v>
      </c>
      <c r="F10" s="29">
        <v>0</v>
      </c>
      <c r="G10" s="29">
        <f t="shared" si="3"/>
        <v>1638.72005588</v>
      </c>
      <c r="H10" s="29">
        <f>H28/1000000</f>
        <v>-1638.72005588</v>
      </c>
    </row>
    <row r="11" spans="1:9" ht="18" customHeight="1" thickBot="1" x14ac:dyDescent="0.3">
      <c r="A11" s="49" t="s">
        <v>43</v>
      </c>
      <c r="B11" s="49" t="s">
        <v>44</v>
      </c>
      <c r="C11" s="50" t="s">
        <v>3</v>
      </c>
      <c r="D11" s="50">
        <v>0</v>
      </c>
      <c r="E11" s="50">
        <v>0</v>
      </c>
      <c r="F11" s="50">
        <v>0</v>
      </c>
      <c r="G11" s="50">
        <f t="shared" si="3"/>
        <v>2.3413719999999998</v>
      </c>
      <c r="H11" s="29">
        <v>-2.3413719999999998</v>
      </c>
    </row>
    <row r="12" spans="1:9" ht="18" customHeight="1" thickBot="1" x14ac:dyDescent="0.3">
      <c r="A12" s="49" t="s">
        <v>45</v>
      </c>
      <c r="B12" s="49" t="s">
        <v>46</v>
      </c>
      <c r="C12" s="49" t="s">
        <v>3</v>
      </c>
      <c r="D12" s="50"/>
      <c r="E12" s="50"/>
      <c r="F12" s="50"/>
      <c r="G12" s="50">
        <f t="shared" si="3"/>
        <v>-0.57999999999999996</v>
      </c>
      <c r="H12" s="29">
        <v>-2.3413719999999998</v>
      </c>
    </row>
    <row r="13" spans="1:9" ht="18" customHeight="1" thickBot="1" x14ac:dyDescent="0.3">
      <c r="A13" s="49" t="s">
        <v>47</v>
      </c>
      <c r="B13" s="49" t="s">
        <v>48</v>
      </c>
      <c r="C13" s="49" t="s">
        <v>3</v>
      </c>
      <c r="D13" s="50"/>
      <c r="E13" s="50"/>
      <c r="F13" s="50"/>
      <c r="G13" s="50">
        <f t="shared" si="3"/>
        <v>-335.93764700000003</v>
      </c>
      <c r="H13" s="29">
        <v>-2.3413719999999998</v>
      </c>
    </row>
    <row r="14" spans="1:9" ht="18" customHeight="1" thickBot="1" x14ac:dyDescent="0.3">
      <c r="A14" s="19">
        <v>41</v>
      </c>
      <c r="B14" s="20" t="s">
        <v>27</v>
      </c>
      <c r="C14" s="20" t="s">
        <v>4</v>
      </c>
      <c r="D14" s="29">
        <f>D32/1000000</f>
        <v>1451.0423699999999</v>
      </c>
      <c r="E14" s="29">
        <v>0</v>
      </c>
      <c r="F14" s="29">
        <f>F32/1000000</f>
        <v>1451.0423699999999</v>
      </c>
      <c r="G14" s="29">
        <f t="shared" si="3"/>
        <v>0</v>
      </c>
      <c r="H14" s="29">
        <f>H32/1000000</f>
        <v>1451.0423699999999</v>
      </c>
    </row>
    <row r="15" spans="1:9" ht="18" customHeight="1" thickBot="1" x14ac:dyDescent="0.3">
      <c r="A15" s="19">
        <v>42</v>
      </c>
      <c r="B15" s="20" t="s">
        <v>8</v>
      </c>
      <c r="C15" s="20" t="s">
        <v>4</v>
      </c>
      <c r="D15" s="29">
        <f t="shared" ref="D15:D16" si="4">D33/1000000</f>
        <v>1167604.3350470001</v>
      </c>
      <c r="E15" s="29">
        <v>0</v>
      </c>
      <c r="F15" s="29">
        <f t="shared" ref="F15:G15" si="5">F33/1000000</f>
        <v>1167604.3350470001</v>
      </c>
      <c r="G15" s="29">
        <f t="shared" si="5"/>
        <v>697064.47182199999</v>
      </c>
      <c r="H15" s="29">
        <f>H33/1000000</f>
        <v>470539.86322499998</v>
      </c>
    </row>
    <row r="16" spans="1:9" ht="20.100000000000001" customHeight="1" thickBot="1" x14ac:dyDescent="0.3">
      <c r="A16" s="19">
        <v>43</v>
      </c>
      <c r="B16" s="20" t="s">
        <v>9</v>
      </c>
      <c r="C16" s="20" t="s">
        <v>4</v>
      </c>
      <c r="D16" s="29">
        <f t="shared" si="4"/>
        <v>4418946.1436999999</v>
      </c>
      <c r="E16" s="29">
        <v>0</v>
      </c>
      <c r="F16" s="29">
        <f>F34/1000000</f>
        <v>4418946.1436999999</v>
      </c>
      <c r="G16" s="29">
        <f>G34/1000000</f>
        <v>336796.00701637001</v>
      </c>
      <c r="H16" s="29">
        <f>H34/1000000</f>
        <v>4082150.1366836298</v>
      </c>
    </row>
    <row r="20" spans="1:8" ht="20.100000000000001" customHeight="1" x14ac:dyDescent="0.25">
      <c r="A20" s="1" t="s">
        <v>16</v>
      </c>
      <c r="B20" s="51" t="s">
        <v>17</v>
      </c>
      <c r="C20" s="1" t="s">
        <v>3</v>
      </c>
      <c r="D20" s="2">
        <v>184570824312</v>
      </c>
      <c r="E20" s="2">
        <v>0</v>
      </c>
      <c r="F20" s="2">
        <f>D20</f>
        <v>184570824312</v>
      </c>
      <c r="H20" s="28">
        <v>184570824312</v>
      </c>
    </row>
    <row r="21" spans="1:8" ht="20.100000000000001" customHeight="1" x14ac:dyDescent="0.25">
      <c r="A21" s="1" t="s">
        <v>23</v>
      </c>
      <c r="B21" s="51" t="s">
        <v>24</v>
      </c>
      <c r="C21" s="1" t="s">
        <v>3</v>
      </c>
      <c r="D21" s="2">
        <v>0</v>
      </c>
      <c r="E21" s="2">
        <v>0</v>
      </c>
      <c r="F21" s="2">
        <v>0</v>
      </c>
      <c r="G21" s="2">
        <v>96011397248.509995</v>
      </c>
      <c r="H21" s="28">
        <v>88559427063.490005</v>
      </c>
    </row>
    <row r="22" spans="1:8" ht="20.100000000000001" customHeight="1" x14ac:dyDescent="0.25">
      <c r="A22" s="1" t="s">
        <v>39</v>
      </c>
      <c r="B22" s="1" t="s">
        <v>40</v>
      </c>
      <c r="C22" s="1" t="s">
        <v>3</v>
      </c>
      <c r="D22" s="2">
        <v>0</v>
      </c>
      <c r="E22" s="2">
        <v>0</v>
      </c>
      <c r="F22" s="2">
        <v>0</v>
      </c>
      <c r="G22" s="2">
        <v>5537434582</v>
      </c>
      <c r="H22" s="28">
        <v>-5537434582</v>
      </c>
    </row>
    <row r="23" spans="1:8" ht="28.5" customHeight="1" x14ac:dyDescent="0.25">
      <c r="A23" s="1" t="s">
        <v>49</v>
      </c>
      <c r="B23" s="51" t="s">
        <v>50</v>
      </c>
      <c r="C23" s="1" t="s">
        <v>3</v>
      </c>
      <c r="D23" s="2">
        <v>0</v>
      </c>
      <c r="E23" s="2">
        <v>0</v>
      </c>
      <c r="F23" s="2">
        <v>0</v>
      </c>
      <c r="G23" s="2">
        <v>1497680175.02</v>
      </c>
      <c r="H23" s="28">
        <v>-1497680175.02</v>
      </c>
    </row>
    <row r="24" spans="1:8" s="40" customFormat="1" ht="30" customHeight="1" x14ac:dyDescent="0.25">
      <c r="A24" s="1" t="s">
        <v>37</v>
      </c>
      <c r="B24" s="51" t="s">
        <v>38</v>
      </c>
      <c r="C24" s="40" t="s">
        <v>3</v>
      </c>
      <c r="D24" s="41">
        <v>0</v>
      </c>
      <c r="E24" s="41">
        <v>0</v>
      </c>
      <c r="F24" s="41">
        <v>0</v>
      </c>
      <c r="G24" s="2">
        <v>482426226.80000001</v>
      </c>
      <c r="H24" s="42">
        <v>-482426226.80000001</v>
      </c>
    </row>
    <row r="25" spans="1:8" s="40" customFormat="1" ht="30" customHeight="1" x14ac:dyDescent="0.25">
      <c r="A25" s="1" t="s">
        <v>41</v>
      </c>
      <c r="B25" s="51" t="s">
        <v>42</v>
      </c>
      <c r="C25" s="40" t="s">
        <v>3</v>
      </c>
      <c r="D25" s="41">
        <v>0</v>
      </c>
      <c r="E25" s="41">
        <v>0</v>
      </c>
      <c r="F25" s="41">
        <v>0</v>
      </c>
      <c r="G25" s="2">
        <v>-58176325</v>
      </c>
      <c r="H25" s="42">
        <v>58176325</v>
      </c>
    </row>
    <row r="26" spans="1:8" ht="27" customHeight="1" x14ac:dyDescent="0.25">
      <c r="A26" s="1" t="s">
        <v>18</v>
      </c>
      <c r="B26" s="51" t="s">
        <v>19</v>
      </c>
      <c r="C26" s="1" t="s">
        <v>3</v>
      </c>
      <c r="D26" s="2">
        <v>0</v>
      </c>
      <c r="E26" s="2">
        <v>0</v>
      </c>
      <c r="F26" s="2">
        <v>0</v>
      </c>
      <c r="G26" s="2">
        <v>13263616.390000001</v>
      </c>
      <c r="H26" s="28">
        <v>-13263616.390000001</v>
      </c>
    </row>
    <row r="27" spans="1:8" ht="27.75" customHeight="1" x14ac:dyDescent="0.25">
      <c r="A27" s="1" t="s">
        <v>25</v>
      </c>
      <c r="B27" s="51" t="s">
        <v>11</v>
      </c>
      <c r="C27" s="1" t="s">
        <v>3</v>
      </c>
      <c r="D27" s="2">
        <v>0</v>
      </c>
      <c r="E27" s="2">
        <v>0</v>
      </c>
      <c r="F27" s="2">
        <v>0</v>
      </c>
      <c r="G27" s="2">
        <v>71032399.030000001</v>
      </c>
      <c r="H27" s="28">
        <v>-71032399.030000001</v>
      </c>
    </row>
    <row r="28" spans="1:8" ht="28.5" customHeight="1" x14ac:dyDescent="0.25">
      <c r="A28" s="1" t="s">
        <v>20</v>
      </c>
      <c r="B28" s="51" t="s">
        <v>26</v>
      </c>
      <c r="C28" s="1" t="s">
        <v>3</v>
      </c>
      <c r="D28" s="2">
        <v>0</v>
      </c>
      <c r="E28" s="2">
        <v>0</v>
      </c>
      <c r="F28" s="2">
        <v>0</v>
      </c>
      <c r="G28" s="2">
        <v>1638720055.8800001</v>
      </c>
      <c r="H28" s="28">
        <v>-1638720055.8800001</v>
      </c>
    </row>
    <row r="29" spans="1:8" ht="20.100000000000001" customHeight="1" x14ac:dyDescent="0.25">
      <c r="A29" s="1" t="s">
        <v>43</v>
      </c>
      <c r="B29" s="51" t="s">
        <v>44</v>
      </c>
      <c r="C29" s="1" t="s">
        <v>3</v>
      </c>
      <c r="D29" s="2">
        <v>0</v>
      </c>
      <c r="E29" s="2">
        <v>0</v>
      </c>
      <c r="F29" s="2">
        <v>0</v>
      </c>
      <c r="G29" s="2">
        <v>2341372</v>
      </c>
      <c r="H29" s="2">
        <v>-2341372</v>
      </c>
    </row>
    <row r="30" spans="1:8" ht="20.100000000000001" customHeight="1" x14ac:dyDescent="0.25">
      <c r="A30" s="1" t="s">
        <v>45</v>
      </c>
      <c r="B30" s="51" t="s">
        <v>46</v>
      </c>
      <c r="C30" s="1" t="s">
        <v>3</v>
      </c>
      <c r="D30" s="2">
        <v>0</v>
      </c>
      <c r="E30" s="2">
        <v>0</v>
      </c>
      <c r="F30" s="2">
        <v>0</v>
      </c>
      <c r="G30" s="2">
        <v>-580000</v>
      </c>
      <c r="H30" s="28">
        <v>580000</v>
      </c>
    </row>
    <row r="31" spans="1:8" ht="20.100000000000001" customHeight="1" x14ac:dyDescent="0.25">
      <c r="A31" s="1" t="s">
        <v>47</v>
      </c>
      <c r="B31" s="51" t="s">
        <v>48</v>
      </c>
      <c r="C31" s="1" t="s">
        <v>3</v>
      </c>
      <c r="D31" s="2">
        <v>0</v>
      </c>
      <c r="E31" s="2">
        <v>0</v>
      </c>
      <c r="F31" s="2">
        <v>0</v>
      </c>
      <c r="G31" s="2">
        <v>-335937647</v>
      </c>
      <c r="H31" s="28">
        <v>335937647</v>
      </c>
    </row>
    <row r="32" spans="1:8" ht="20.100000000000001" customHeight="1" x14ac:dyDescent="0.25">
      <c r="A32" s="1">
        <v>41</v>
      </c>
      <c r="B32" s="51" t="s">
        <v>27</v>
      </c>
      <c r="C32" s="1" t="s">
        <v>4</v>
      </c>
      <c r="D32" s="2">
        <v>1451042370</v>
      </c>
      <c r="E32" s="2">
        <v>0</v>
      </c>
      <c r="F32" s="2">
        <v>1451042370</v>
      </c>
      <c r="G32" s="2">
        <v>0</v>
      </c>
      <c r="H32" s="28">
        <f t="shared" ref="H32:H34" si="6">+F32-G32</f>
        <v>1451042370</v>
      </c>
    </row>
    <row r="33" spans="1:8" ht="20.100000000000001" customHeight="1" x14ac:dyDescent="0.25">
      <c r="A33" s="1">
        <v>42</v>
      </c>
      <c r="B33" s="1" t="s">
        <v>8</v>
      </c>
      <c r="C33" s="1" t="s">
        <v>4</v>
      </c>
      <c r="D33" s="2">
        <v>1167604335047</v>
      </c>
      <c r="E33" s="2">
        <v>0</v>
      </c>
      <c r="F33" s="2">
        <v>1167604335047</v>
      </c>
      <c r="G33" s="2">
        <v>697064471822</v>
      </c>
      <c r="H33" s="28">
        <f t="shared" si="6"/>
        <v>470539863225</v>
      </c>
    </row>
    <row r="34" spans="1:8" ht="20.100000000000001" customHeight="1" x14ac:dyDescent="0.25">
      <c r="A34" s="1">
        <v>43</v>
      </c>
      <c r="B34" s="1" t="s">
        <v>9</v>
      </c>
      <c r="C34" s="1" t="s">
        <v>4</v>
      </c>
      <c r="D34" s="2">
        <v>4418946143700</v>
      </c>
      <c r="E34" s="2">
        <v>0</v>
      </c>
      <c r="F34" s="2">
        <v>4418946143700</v>
      </c>
      <c r="G34" s="2">
        <v>336796007016.37</v>
      </c>
      <c r="H34" s="28">
        <f t="shared" si="6"/>
        <v>4082150136683.6299</v>
      </c>
    </row>
    <row r="35" spans="1:8" ht="20.100000000000001" customHeight="1" x14ac:dyDescent="0.25">
      <c r="G35" s="2">
        <v>0</v>
      </c>
    </row>
    <row r="36" spans="1:8" ht="20.100000000000001" customHeight="1" x14ac:dyDescent="0.25">
      <c r="D36" s="2">
        <f>+SUM(D20:D34)</f>
        <v>5772572345429</v>
      </c>
      <c r="E36" s="2">
        <f t="shared" ref="E36:F36" si="7">+SUM(E20:E34)</f>
        <v>0</v>
      </c>
      <c r="F36" s="2">
        <f t="shared" si="7"/>
        <v>5772572345429</v>
      </c>
      <c r="G36" s="2">
        <f>+SUM(G21:G34)</f>
        <v>1138720080542</v>
      </c>
      <c r="H36" s="28">
        <f>SUM(H21:H34)</f>
        <v>4633852264887</v>
      </c>
    </row>
    <row r="37" spans="1:8" ht="20.100000000000001" customHeight="1" x14ac:dyDescent="0.25">
      <c r="G37" s="2">
        <f>G36-'[1]JULIO 2022 '!$K$45</f>
        <v>0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8"/>
  <sheetViews>
    <sheetView workbookViewId="0">
      <selection activeCell="E15" sqref="E15"/>
    </sheetView>
  </sheetViews>
  <sheetFormatPr baseColWidth="10" defaultRowHeight="15" x14ac:dyDescent="0.25"/>
  <cols>
    <col min="1" max="1" width="98.140625" bestFit="1" customWidth="1"/>
    <col min="3" max="3" width="25.85546875" customWidth="1"/>
  </cols>
  <sheetData>
    <row r="1" spans="1:3" ht="15.75" thickBot="1" x14ac:dyDescent="0.3">
      <c r="A1" s="34" t="s">
        <v>7</v>
      </c>
      <c r="B1" s="34" t="s">
        <v>2</v>
      </c>
      <c r="C1" s="38" t="s">
        <v>30</v>
      </c>
    </row>
    <row r="2" spans="1:3" ht="15.75" thickBot="1" x14ac:dyDescent="0.3">
      <c r="A2" s="39" t="s">
        <v>17</v>
      </c>
      <c r="B2" s="39" t="s">
        <v>3</v>
      </c>
      <c r="C2" s="29">
        <v>0</v>
      </c>
    </row>
    <row r="3" spans="1:3" ht="15.75" thickBot="1" x14ac:dyDescent="0.3">
      <c r="A3" s="20" t="s">
        <v>24</v>
      </c>
      <c r="B3" s="20" t="s">
        <v>3</v>
      </c>
      <c r="C3" s="29">
        <v>96011.397248509995</v>
      </c>
    </row>
    <row r="4" spans="1:3" ht="15.75" thickBot="1" x14ac:dyDescent="0.3">
      <c r="A4" s="39" t="s">
        <v>40</v>
      </c>
      <c r="B4" s="39" t="s">
        <v>3</v>
      </c>
      <c r="C4" s="29">
        <v>5537.4345819999999</v>
      </c>
    </row>
    <row r="5" spans="1:3" ht="15.75" thickBot="1" x14ac:dyDescent="0.3">
      <c r="A5" s="20" t="s">
        <v>50</v>
      </c>
      <c r="B5" s="20" t="s">
        <v>3</v>
      </c>
      <c r="C5" s="29">
        <v>1497.68017502</v>
      </c>
    </row>
    <row r="6" spans="1:3" ht="15.75" thickBot="1" x14ac:dyDescent="0.3">
      <c r="A6" s="39" t="s">
        <v>38</v>
      </c>
      <c r="B6" s="39" t="s">
        <v>3</v>
      </c>
      <c r="C6" s="29">
        <v>482.42622679999999</v>
      </c>
    </row>
    <row r="7" spans="1:3" ht="15.75" thickBot="1" x14ac:dyDescent="0.3">
      <c r="A7" s="39" t="s">
        <v>42</v>
      </c>
      <c r="B7" s="39" t="s">
        <v>3</v>
      </c>
      <c r="C7" s="29">
        <v>-58.176324999999999</v>
      </c>
    </row>
    <row r="8" spans="1:3" ht="15.75" thickBot="1" x14ac:dyDescent="0.3">
      <c r="A8" s="39" t="s">
        <v>19</v>
      </c>
      <c r="B8" s="39" t="s">
        <v>3</v>
      </c>
      <c r="C8" s="29">
        <v>13.263616390000001</v>
      </c>
    </row>
    <row r="9" spans="1:3" ht="15.75" thickBot="1" x14ac:dyDescent="0.3">
      <c r="A9" s="39" t="s">
        <v>11</v>
      </c>
      <c r="B9" s="39" t="s">
        <v>3</v>
      </c>
      <c r="C9" s="48">
        <v>71.032399030000008</v>
      </c>
    </row>
    <row r="10" spans="1:3" ht="15.75" thickBot="1" x14ac:dyDescent="0.3">
      <c r="A10" s="49" t="s">
        <v>26</v>
      </c>
      <c r="B10" s="49" t="s">
        <v>3</v>
      </c>
      <c r="C10" s="48">
        <v>1638.72005588</v>
      </c>
    </row>
    <row r="11" spans="1:3" ht="15.75" thickBot="1" x14ac:dyDescent="0.3">
      <c r="A11" s="49" t="s">
        <v>44</v>
      </c>
      <c r="B11" s="49" t="s">
        <v>3</v>
      </c>
      <c r="C11" s="48">
        <v>2.3413719999999998</v>
      </c>
    </row>
    <row r="12" spans="1:3" ht="15.75" thickBot="1" x14ac:dyDescent="0.3">
      <c r="A12" s="20" t="s">
        <v>46</v>
      </c>
      <c r="B12" s="20" t="s">
        <v>3</v>
      </c>
      <c r="C12" s="29">
        <v>-0.57999999999999996</v>
      </c>
    </row>
    <row r="13" spans="1:3" ht="15.75" thickBot="1" x14ac:dyDescent="0.3">
      <c r="A13" s="39" t="s">
        <v>48</v>
      </c>
      <c r="B13" s="39" t="s">
        <v>3</v>
      </c>
      <c r="C13" s="29">
        <v>-335.93764700000003</v>
      </c>
    </row>
    <row r="14" spans="1:3" ht="15.75" thickBot="1" x14ac:dyDescent="0.3">
      <c r="A14" s="39" t="s">
        <v>27</v>
      </c>
      <c r="B14" s="39" t="s">
        <v>4</v>
      </c>
      <c r="C14" s="29">
        <v>0</v>
      </c>
    </row>
    <row r="15" spans="1:3" ht="15.75" thickBot="1" x14ac:dyDescent="0.3">
      <c r="A15" s="39" t="s">
        <v>8</v>
      </c>
      <c r="B15" s="39" t="s">
        <v>4</v>
      </c>
      <c r="C15" s="29">
        <v>697064.47182199999</v>
      </c>
    </row>
    <row r="16" spans="1:3" ht="15.75" thickBot="1" x14ac:dyDescent="0.3">
      <c r="A16" s="39" t="s">
        <v>9</v>
      </c>
      <c r="B16" s="39" t="s">
        <v>4</v>
      </c>
      <c r="C16" s="29">
        <v>336796.00701637001</v>
      </c>
    </row>
    <row r="18" spans="3:3" x14ac:dyDescent="0.25">
      <c r="C18">
        <v>1000000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7" x14ac:dyDescent="0.25">
      <c r="B6" s="5" t="s">
        <v>10</v>
      </c>
      <c r="C6" t="s">
        <v>32</v>
      </c>
      <c r="D6" t="s">
        <v>33</v>
      </c>
      <c r="E6" s="8" t="s">
        <v>13</v>
      </c>
    </row>
    <row r="7" spans="2:7" x14ac:dyDescent="0.25">
      <c r="B7" s="6" t="s">
        <v>3</v>
      </c>
      <c r="C7" s="30">
        <v>184570.82431200001</v>
      </c>
      <c r="D7" s="30">
        <v>104859.60170362999</v>
      </c>
      <c r="E7" s="46">
        <f>+GETPIVOTDATA("Suma de 
RECAUDO EN EFECTIVO 
",$B$6,"Aportes","Propios")/GETPIVOTDATA("Suma de 
AFORO VIGENTE
",$B$6,"Aportes","Propios")</f>
        <v>0.56812663699423305</v>
      </c>
      <c r="G7" s="13"/>
    </row>
    <row r="8" spans="2:7" x14ac:dyDescent="0.25">
      <c r="B8" s="6" t="s">
        <v>5</v>
      </c>
      <c r="C8" s="30">
        <v>184570.82431200001</v>
      </c>
      <c r="D8" s="30">
        <v>104859.60170362999</v>
      </c>
      <c r="E8" s="47">
        <f>+GETPIVOTDATA("Suma de 
RECAUDO EN EFECTIVO 
",$B$6)/GETPIVOTDATA("Suma de 
AFORO VIGENTE
",$B$6)</f>
        <v>0.56812663699423305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71cdbed-6ead-44eb-9325-e34ef5ea4fe9">
      <UserInfo>
        <DisplayName/>
        <AccountId xsi:nil="true"/>
        <AccountType/>
      </UserInfo>
    </SharedWithUsers>
    <MediaLengthInSeconds xmlns="a40b8588-6542-483a-a94b-1301c9cf23f4" xsi:nil="true"/>
    <lcf76f155ced4ddcb4097134ff3c332f xmlns="a40b8588-6542-483a-a94b-1301c9cf23f4">
      <Terms xmlns="http://schemas.microsoft.com/office/infopath/2007/PartnerControls"/>
    </lcf76f155ced4ddcb4097134ff3c332f>
    <TaxCatchAll xmlns="471cdbed-6ead-44eb-9325-e34ef5ea4fe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B142D2D5600C499C8904D491248FCB" ma:contentTypeVersion="13" ma:contentTypeDescription="Crear nuevo documento." ma:contentTypeScope="" ma:versionID="1e0326e422cc2ba093c753e0f5bd3b8c">
  <xsd:schema xmlns:xsd="http://www.w3.org/2001/XMLSchema" xmlns:xs="http://www.w3.org/2001/XMLSchema" xmlns:p="http://schemas.microsoft.com/office/2006/metadata/properties" xmlns:ns2="a40b8588-6542-483a-a94b-1301c9cf23f4" xmlns:ns3="471cdbed-6ead-44eb-9325-e34ef5ea4fe9" targetNamespace="http://schemas.microsoft.com/office/2006/metadata/properties" ma:root="true" ma:fieldsID="641d14e455a86801ba160a20fafda1c8" ns2:_="" ns3:_="">
    <xsd:import namespace="a40b8588-6542-483a-a94b-1301c9cf23f4"/>
    <xsd:import namespace="471cdbed-6ead-44eb-9325-e34ef5ea4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b8588-6542-483a-a94b-1301c9cf2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7405fee-0a88-4e81-b210-2123d26524c9}" ma:internalName="TaxCatchAll" ma:showField="CatchAllData" ma:web="471cdbed-6ead-44eb-9325-e34ef5ea4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EBB886-4912-4F20-AA72-05AABE39FB45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a40b8588-6542-483a-a94b-1301c9cf23f4"/>
    <ds:schemaRef ds:uri="http://schemas.microsoft.com/office/infopath/2007/PartnerControls"/>
    <ds:schemaRef ds:uri="471cdbed-6ead-44eb-9325-e34ef5ea4fe9"/>
  </ds:schemaRefs>
</ds:datastoreItem>
</file>

<file path=customXml/itemProps3.xml><?xml version="1.0" encoding="utf-8"?>
<ds:datastoreItem xmlns:ds="http://schemas.openxmlformats.org/officeDocument/2006/customXml" ds:itemID="{2060BD0C-62E7-47E1-BE09-D2885BA38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b8588-6542-483a-a94b-1301c9cf23f4"/>
    <ds:schemaRef ds:uri="471cdbed-6ead-44eb-9325-e34ef5ea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JULIO</vt:lpstr>
      <vt:lpstr>Recuado</vt:lpstr>
      <vt:lpstr>Aforo Vs Recaudo Rec Propios</vt:lpstr>
      <vt:lpstr>JULIO!Área_de_impresión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Larri Javier Rodriguez Escobar</dc:creator>
  <cp:lastModifiedBy>Aura Simona Orozco Mindiola</cp:lastModifiedBy>
  <dcterms:created xsi:type="dcterms:W3CDTF">2018-04-17T16:44:20Z</dcterms:created>
  <dcterms:modified xsi:type="dcterms:W3CDTF">2022-08-25T19:46:31Z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0x01010003B142D2D5600C499C8904D491248FCB</vt:lpwstr>
  </property>
  <property fmtid="{D5CDD505-2E9C-101B-9397-08002B2CF9AE}" pid="3" name="Order">
    <vt:r8>6224800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