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pivotCache/pivotCacheDefinition4.xml" ContentType="application/vnd.openxmlformats-officedocument.spreadsheetml.pivotCacheDefinition+xml"/>
  <Override PartName="/xl/pivotCache/pivotCacheRecords4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pivotTables/pivotTable4.xml" ContentType="application/vnd.openxmlformats-officedocument.spreadsheetml.pivotTable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7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anionline-my.sharepoint.com/personal/ljrodriguez_ani_gov_co/Documents/2021/Graficas Cierre/Jul/"/>
    </mc:Choice>
  </mc:AlternateContent>
  <xr:revisionPtr revIDLastSave="138" documentId="11_B31576C9886CFFFD6A6777416A693588099CFB62" xr6:coauthVersionLast="47" xr6:coauthVersionMax="47" xr10:uidLastSave="{51A77670-077D-4574-92BC-48B97CB3A5E6}"/>
  <bookViews>
    <workbookView xWindow="-120" yWindow="-120" windowWidth="20730" windowHeight="11160" tabRatio="9" xr2:uid="{00000000-000D-0000-FFFF-FFFF00000000}"/>
  </bookViews>
  <sheets>
    <sheet name="Menú" sheetId="6" r:id="rId1"/>
    <sheet name="Parcitipación Aforo por Concept" sheetId="2" r:id="rId2"/>
    <sheet name="Recaudo Recursos Propios" sheetId="4" r:id="rId3"/>
    <sheet name="jul" sheetId="1" state="hidden" r:id="rId4"/>
    <sheet name="Recuado" sheetId="7" state="hidden" r:id="rId5"/>
    <sheet name="Aforo Vs Recaudo Rec Propios" sheetId="3" r:id="rId6"/>
  </sheets>
  <externalReferences>
    <externalReference r:id="rId7"/>
  </externalReferences>
  <definedNames>
    <definedName name="_xlnm.Print_Area" localSheetId="3">jul!$A$1:$G$15</definedName>
  </definedNames>
  <calcPr calcId="191029"/>
  <pivotCaches>
    <pivotCache cacheId="5" r:id="rId8"/>
    <pivotCache cacheId="9" r:id="rId9"/>
    <pivotCache cacheId="12" r:id="rId10"/>
    <pivotCache cacheId="16" r:id="rId11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7" i="1" l="1"/>
  <c r="G37" i="1"/>
  <c r="F37" i="1"/>
  <c r="E37" i="1"/>
  <c r="D37" i="1"/>
  <c r="H5" i="1"/>
  <c r="G5" i="1"/>
  <c r="F5" i="1"/>
  <c r="E5" i="1"/>
  <c r="D5" i="1"/>
  <c r="F2" i="1"/>
  <c r="F3" i="1"/>
  <c r="F4" i="1"/>
  <c r="F6" i="1"/>
  <c r="F7" i="1"/>
  <c r="F8" i="1"/>
  <c r="F9" i="1"/>
  <c r="F10" i="1"/>
  <c r="F11" i="1"/>
  <c r="F12" i="1"/>
  <c r="F13" i="1"/>
  <c r="F14" i="1"/>
  <c r="F15" i="1"/>
  <c r="F16" i="1"/>
  <c r="F17" i="1"/>
  <c r="G2" i="1"/>
  <c r="G3" i="1"/>
  <c r="G4" i="1"/>
  <c r="G6" i="1"/>
  <c r="G7" i="1"/>
  <c r="G8" i="1"/>
  <c r="G9" i="1"/>
  <c r="G10" i="1"/>
  <c r="G11" i="1"/>
  <c r="G12" i="1"/>
  <c r="G13" i="1"/>
  <c r="G14" i="1"/>
  <c r="G15" i="1"/>
  <c r="G16" i="1"/>
  <c r="G17" i="1"/>
  <c r="H2" i="1"/>
  <c r="H3" i="1"/>
  <c r="H4" i="1"/>
  <c r="H6" i="1"/>
  <c r="H7" i="1"/>
  <c r="H8" i="1"/>
  <c r="H9" i="1"/>
  <c r="H10" i="1"/>
  <c r="H11" i="1"/>
  <c r="H12" i="1"/>
  <c r="H13" i="1"/>
  <c r="H14" i="1"/>
  <c r="H15" i="1"/>
  <c r="H16" i="1"/>
  <c r="H17" i="1"/>
  <c r="E8" i="1" l="1"/>
  <c r="D8" i="1"/>
  <c r="E7" i="1"/>
  <c r="D7" i="1"/>
  <c r="D3" i="1" l="1"/>
  <c r="E3" i="1"/>
  <c r="D4" i="1"/>
  <c r="E4" i="1"/>
  <c r="D6" i="1"/>
  <c r="E6" i="1"/>
  <c r="D9" i="1"/>
  <c r="E9" i="1"/>
  <c r="D10" i="1"/>
  <c r="E10" i="1"/>
  <c r="D11" i="1"/>
  <c r="E11" i="1"/>
  <c r="D12" i="1"/>
  <c r="E12" i="1"/>
  <c r="D13" i="1"/>
  <c r="E13" i="1"/>
  <c r="D14" i="1"/>
  <c r="E14" i="1"/>
  <c r="D15" i="1"/>
  <c r="E15" i="1"/>
  <c r="D16" i="1"/>
  <c r="E16" i="1"/>
  <c r="D17" i="1"/>
  <c r="E17" i="1"/>
  <c r="E2" i="1"/>
  <c r="D2" i="1"/>
  <c r="E8" i="3" l="1"/>
  <c r="E7" i="3"/>
  <c r="G39" i="1" l="1"/>
</calcChain>
</file>

<file path=xl/sharedStrings.xml><?xml version="1.0" encoding="utf-8"?>
<sst xmlns="http://schemas.openxmlformats.org/spreadsheetml/2006/main" count="181" uniqueCount="53">
  <si>
    <t>CODIFICACION
PRESUPUESTAL</t>
  </si>
  <si>
    <t>MODIFICACIONES AFORO</t>
  </si>
  <si>
    <t>Aportes</t>
  </si>
  <si>
    <t>Propios</t>
  </si>
  <si>
    <t>Nación</t>
  </si>
  <si>
    <t>Total general</t>
  </si>
  <si>
    <t>Cifras en Millones de Pesos</t>
  </si>
  <si>
    <t>CONCEPTO INGRESO</t>
  </si>
  <si>
    <t>DEUDA</t>
  </si>
  <si>
    <t>INVERSIÓN</t>
  </si>
  <si>
    <t>Concepto Ingreso</t>
  </si>
  <si>
    <t>RENDIMIENTOS RECURSOS ENTREGADOS EN ADMINISTRACION</t>
  </si>
  <si>
    <t xml:space="preserve">Concepto de Ingreso </t>
  </si>
  <si>
    <t xml:space="preserve">% Recaudo </t>
  </si>
  <si>
    <t xml:space="preserve">Tipo Recurso </t>
  </si>
  <si>
    <t>Participación Aforo  de Ingresos  Vigente por Tipo de Recurso</t>
  </si>
  <si>
    <t>3-1-01-1-02-2</t>
  </si>
  <si>
    <t>TASAS Y DERECHOS ADMINISTRATIVOS</t>
  </si>
  <si>
    <t>3-1-01-2-05-1-02-01</t>
  </si>
  <si>
    <t>INTERESES SOBRE DEPOSITOS EN INSTITUCIONES FINANCIERAS</t>
  </si>
  <si>
    <t>3-1-01-2-13-1-01</t>
  </si>
  <si>
    <t>REINTEGROS INCAPACIDADES</t>
  </si>
  <si>
    <t>3-1-01-2-05-3-05</t>
  </si>
  <si>
    <t>3-1-01-2-13-2-02</t>
  </si>
  <si>
    <t>RECUPERACIONES</t>
  </si>
  <si>
    <t>Recaudo Recursos Propios Vs Aforo</t>
  </si>
  <si>
    <t>Desagregación Recaudo Recursos  Propios  por Concepto</t>
  </si>
  <si>
    <t>3-1-01-1-02-2-33</t>
  </si>
  <si>
    <t>PEAJES</t>
  </si>
  <si>
    <t>3-1-01-1-02-2-66</t>
  </si>
  <si>
    <t>TASA POR EL USO DE LA INFRAESTRUCTURA DE TRANSPORTE</t>
  </si>
  <si>
    <t>3-1-01-1-02-5-02-07-3-2</t>
  </si>
  <si>
    <t>SERVICIOS DE ARRENDAMIENTO SIN OPCION DE COMPRA DE OTROS BIENES</t>
  </si>
  <si>
    <t>3-1-01-2-05-1-02-04</t>
  </si>
  <si>
    <t>RENDIMIENTOS RECURSOS ENTREGADOS POR LA ENTIDAD CONCEDENTE EN LOS PATRIMONIOS AUTÓNOMOS</t>
  </si>
  <si>
    <t>FUNCIONAMIENTO</t>
  </si>
  <si>
    <t xml:space="preserve">
AFORO INICIAL
</t>
  </si>
  <si>
    <t xml:space="preserve">
AFORO VIGENTE
</t>
  </si>
  <si>
    <t xml:space="preserve">
RECAUDO EN EFECTIVO 
</t>
  </si>
  <si>
    <t xml:space="preserve">
SALDO DE AFORO POR RECAUDAR
</t>
  </si>
  <si>
    <t xml:space="preserve">Suma de 
AFORO VIGENTE
</t>
  </si>
  <si>
    <t xml:space="preserve">Suma de 
RECAUDO EN EFECTIVO 
</t>
  </si>
  <si>
    <t xml:space="preserve">Suma de </t>
  </si>
  <si>
    <t xml:space="preserve"> 
RECAUDO EN EFECTIVO 
</t>
  </si>
  <si>
    <t xml:space="preserve">
% RECAUDO EN EFECTIVO 
</t>
  </si>
  <si>
    <t>3-1-01-2-13-1-03</t>
  </si>
  <si>
    <t>REINTEGROS GASTOS DE FUNCIONAMIENTO</t>
  </si>
  <si>
    <t>3-1-01-1-02-6-01</t>
  </si>
  <si>
    <t>3-1-01-1-02-6-02</t>
  </si>
  <si>
    <t>INDEMNIZACIONES RELACIONADAS CON SEGUROS NO DE VIDA</t>
  </si>
  <si>
    <t>SENTENCIAS Y CONCILIACIONES</t>
  </si>
  <si>
    <t>3-1-01-1-02-3-01-03</t>
  </si>
  <si>
    <t>SANCIONES DISCIPLINARIAS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</si>
</sst>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-* #,##0.00_-;\-* #,##0.00_-;_-* &quot;-&quot;_-;_-@_-"/>
    <numFmt numFmtId="166" formatCode="0.0000%"/>
  </numFmts>
  <fonts count="21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i/>
      <sz val="11"/>
      <color theme="4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4"/>
      <name val="Calibri"/>
      <family val="2"/>
      <scheme val="minor"/>
    </font>
    <font>
      <i/>
      <sz val="28"/>
      <color theme="4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u/>
      <sz val="28"/>
      <color theme="10"/>
      <name val="Calibri"/>
      <family val="2"/>
      <scheme val="minor"/>
    </font>
    <font>
      <sz val="28"/>
      <color theme="1"/>
      <name val="Calibri"/>
      <family val="2"/>
      <scheme val="minor"/>
    </font>
    <font>
      <u/>
      <sz val="28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1"/>
      <color theme="0"/>
      <name val="Calibri"/>
      <family val="2"/>
    </font>
    <font>
      <sz val="12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7">
    <xf numFmtId="0" fontId="0" fillId="0" borderId="0"/>
    <xf numFmtId="16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4" fillId="0" borderId="0"/>
    <xf numFmtId="0" fontId="13" fillId="0" borderId="0" applyNumberFormat="0" applyFill="0" applyBorder="0" applyAlignment="0" applyProtection="0"/>
    <xf numFmtId="0" fontId="2" fillId="0" borderId="0"/>
    <xf numFmtId="164" fontId="1" fillId="0" borderId="0" applyFont="0" applyFill="0" applyBorder="0" applyAlignment="0" applyProtection="0"/>
  </cellStyleXfs>
  <cellXfs count="49">
    <xf numFmtId="0" fontId="0" fillId="0" borderId="0" xfId="0"/>
    <xf numFmtId="0" fontId="6" fillId="0" borderId="0" xfId="0" applyFont="1" applyFill="1" applyBorder="1" applyAlignment="1">
      <alignment vertical="center"/>
    </xf>
    <xf numFmtId="164" fontId="6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43" fontId="6" fillId="0" borderId="0" xfId="0" applyNumberFormat="1" applyFont="1" applyFill="1" applyBorder="1" applyAlignment="1">
      <alignment vertical="center"/>
    </xf>
    <xf numFmtId="0" fontId="0" fillId="0" borderId="0" xfId="0" pivotButton="1"/>
    <xf numFmtId="0" fontId="0" fillId="0" borderId="0" xfId="0" applyAlignment="1">
      <alignment horizontal="left"/>
    </xf>
    <xf numFmtId="0" fontId="8" fillId="0" borderId="0" xfId="0" applyFont="1"/>
    <xf numFmtId="0" fontId="9" fillId="2" borderId="2" xfId="0" applyFont="1" applyFill="1" applyBorder="1"/>
    <xf numFmtId="165" fontId="0" fillId="0" borderId="0" xfId="0" applyNumberFormat="1"/>
    <xf numFmtId="10" fontId="0" fillId="0" borderId="0" xfId="0" applyNumberFormat="1"/>
    <xf numFmtId="0" fontId="10" fillId="3" borderId="0" xfId="0" applyFont="1" applyFill="1" applyBorder="1"/>
    <xf numFmtId="0" fontId="11" fillId="0" borderId="0" xfId="0" applyFont="1"/>
    <xf numFmtId="9" fontId="0" fillId="0" borderId="0" xfId="2" applyFont="1"/>
    <xf numFmtId="9" fontId="9" fillId="2" borderId="3" xfId="0" applyNumberFormat="1" applyFont="1" applyFill="1" applyBorder="1"/>
    <xf numFmtId="0" fontId="4" fillId="0" borderId="0" xfId="3"/>
    <xf numFmtId="0" fontId="12" fillId="0" borderId="0" xfId="3" applyFont="1"/>
    <xf numFmtId="0" fontId="14" fillId="0" borderId="0" xfId="4" applyFont="1"/>
    <xf numFmtId="0" fontId="15" fillId="0" borderId="0" xfId="3" applyFont="1"/>
    <xf numFmtId="0" fontId="16" fillId="0" borderId="0" xfId="4" applyFont="1"/>
    <xf numFmtId="0" fontId="6" fillId="4" borderId="1" xfId="0" applyFont="1" applyFill="1" applyBorder="1" applyAlignment="1">
      <alignment horizontal="left" vertical="center"/>
    </xf>
    <xf numFmtId="0" fontId="0" fillId="4" borderId="1" xfId="0" applyNumberFormat="1" applyFont="1" applyFill="1" applyBorder="1" applyAlignment="1">
      <alignment vertical="top" wrapText="1" readingOrder="1"/>
    </xf>
    <xf numFmtId="0" fontId="17" fillId="0" borderId="0" xfId="0" applyFont="1" applyFill="1"/>
    <xf numFmtId="0" fontId="17" fillId="0" borderId="0" xfId="0" applyFont="1" applyFill="1" applyBorder="1"/>
    <xf numFmtId="0" fontId="3" fillId="0" borderId="0" xfId="0" applyFont="1"/>
    <xf numFmtId="0" fontId="3" fillId="0" borderId="0" xfId="0" applyFont="1" applyFill="1" applyBorder="1"/>
    <xf numFmtId="0" fontId="10" fillId="0" borderId="0" xfId="0" applyFont="1" applyFill="1"/>
    <xf numFmtId="0" fontId="10" fillId="0" borderId="0" xfId="0" applyFont="1" applyFill="1" applyAlignment="1">
      <alignment horizontal="left"/>
    </xf>
    <xf numFmtId="10" fontId="10" fillId="0" borderId="0" xfId="0" applyNumberFormat="1" applyFont="1" applyFill="1"/>
    <xf numFmtId="165" fontId="6" fillId="0" borderId="0" xfId="0" applyNumberFormat="1" applyFont="1" applyFill="1" applyBorder="1" applyAlignment="1">
      <alignment vertical="center"/>
    </xf>
    <xf numFmtId="164" fontId="6" fillId="4" borderId="1" xfId="1" applyNumberFormat="1" applyFont="1" applyFill="1" applyBorder="1" applyAlignment="1">
      <alignment vertical="center"/>
    </xf>
    <xf numFmtId="164" fontId="0" fillId="0" borderId="0" xfId="0" applyNumberFormat="1"/>
    <xf numFmtId="164" fontId="10" fillId="0" borderId="0" xfId="1" applyFont="1" applyFill="1" applyBorder="1"/>
    <xf numFmtId="164" fontId="10" fillId="0" borderId="0" xfId="1" applyFont="1" applyFill="1"/>
    <xf numFmtId="0" fontId="19" fillId="5" borderId="1" xfId="0" applyFont="1" applyFill="1" applyBorder="1" applyAlignment="1">
      <alignment horizontal="center" vertical="center" wrapText="1"/>
    </xf>
    <xf numFmtId="0" fontId="19" fillId="5" borderId="1" xfId="0" applyFont="1" applyFill="1" applyBorder="1" applyAlignment="1">
      <alignment horizontal="center" vertical="center"/>
    </xf>
    <xf numFmtId="164" fontId="19" fillId="5" borderId="1" xfId="1" applyNumberFormat="1" applyFont="1" applyFill="1" applyBorder="1" applyAlignment="1">
      <alignment horizontal="center" vertical="center" wrapText="1"/>
    </xf>
    <xf numFmtId="164" fontId="18" fillId="5" borderId="1" xfId="1" applyNumberFormat="1" applyFont="1" applyFill="1" applyBorder="1" applyAlignment="1">
      <alignment horizontal="center" vertical="center" wrapText="1"/>
    </xf>
    <xf numFmtId="41" fontId="0" fillId="0" borderId="0" xfId="0" applyNumberFormat="1"/>
    <xf numFmtId="164" fontId="19" fillId="5" borderId="1" xfId="1" applyNumberFormat="1" applyFont="1" applyFill="1" applyBorder="1" applyAlignment="1">
      <alignment horizontal="center" vertical="center"/>
    </xf>
    <xf numFmtId="0" fontId="0" fillId="4" borderId="1" xfId="0" applyNumberFormat="1" applyFont="1" applyFill="1" applyBorder="1" applyAlignment="1">
      <alignment vertical="top" readingOrder="1"/>
    </xf>
    <xf numFmtId="0" fontId="0" fillId="0" borderId="0" xfId="0" pivotButton="1" applyAlignment="1">
      <alignment vertical="center"/>
    </xf>
    <xf numFmtId="0" fontId="0" fillId="0" borderId="0" xfId="0" applyAlignment="1">
      <alignment vertical="center" wrapText="1"/>
    </xf>
    <xf numFmtId="10" fontId="10" fillId="5" borderId="0" xfId="0" applyNumberFormat="1" applyFont="1" applyFill="1"/>
    <xf numFmtId="0" fontId="10" fillId="5" borderId="0" xfId="0" applyFont="1" applyFill="1" applyAlignment="1">
      <alignment horizontal="left"/>
    </xf>
    <xf numFmtId="164" fontId="6" fillId="4" borderId="1" xfId="1" applyFont="1" applyFill="1" applyBorder="1" applyAlignment="1">
      <alignment vertical="center"/>
    </xf>
    <xf numFmtId="166" fontId="0" fillId="0" borderId="0" xfId="0" applyNumberFormat="1"/>
    <xf numFmtId="49" fontId="20" fillId="3" borderId="0" xfId="0" applyNumberFormat="1" applyFont="1" applyFill="1" applyBorder="1" applyAlignment="1">
      <alignment horizontal="left" vertical="center" wrapText="1" readingOrder="1"/>
    </xf>
    <xf numFmtId="0" fontId="20" fillId="3" borderId="0" xfId="0" applyFont="1" applyFill="1" applyBorder="1" applyAlignment="1">
      <alignment vertical="center" wrapText="1" readingOrder="1"/>
    </xf>
  </cellXfs>
  <cellStyles count="7">
    <cellStyle name="Hipervínculo" xfId="4" builtinId="8"/>
    <cellStyle name="Millares" xfId="1" builtinId="3"/>
    <cellStyle name="Millares 2" xfId="6" xr:uid="{11B8E980-C825-4F9E-A93D-F2CA68C74849}"/>
    <cellStyle name="Normal" xfId="0" builtinId="0"/>
    <cellStyle name="Normal 14" xfId="5" xr:uid="{7AD09175-23B3-4CC8-8BCA-C4680AF0900B}"/>
    <cellStyle name="Normal 2" xfId="3" xr:uid="{00000000-0005-0000-0000-000004000000}"/>
    <cellStyle name="Porcentaje" xfId="2" builtinId="5"/>
  </cellStyles>
  <dxfs count="250">
    <dxf>
      <numFmt numFmtId="165" formatCode="_-* #,##0.00_-;\-* #,##0.00_-;_-* &quot;-&quot;_-;_-@_-"/>
    </dxf>
    <dxf>
      <numFmt numFmtId="164" formatCode="_(* #,##0.00_);_(* \(#,##0.00\);_(* &quot;-&quot;??_);_(@_)"/>
    </dxf>
    <dxf>
      <numFmt numFmtId="33" formatCode="_-* #,##0_-;\-* #,##0_-;_-* &quot;-&quot;_-;_-@_-"/>
    </dxf>
    <dxf>
      <numFmt numFmtId="165" formatCode="_-* #,##0.00_-;\-* #,##0.00_-;_-* &quot;-&quot;_-;_-@_-"/>
    </dxf>
    <dxf>
      <numFmt numFmtId="14" formatCode="0.00%"/>
    </dxf>
    <dxf>
      <alignment wrapText="0"/>
    </dxf>
    <dxf>
      <alignment wrapText="1"/>
    </dxf>
    <dxf>
      <alignment vertical="center"/>
    </dxf>
    <dxf>
      <alignment vertical="center"/>
    </dxf>
    <dxf>
      <numFmt numFmtId="166" formatCode="0.0000%"/>
    </dxf>
    <dxf>
      <numFmt numFmtId="33" formatCode="_-* #,##0_-;\-* #,##0_-;_-* &quot;-&quot;_-;_-@_-"/>
    </dxf>
    <dxf>
      <numFmt numFmtId="165" formatCode="_-* #,##0.00_-;\-* #,##0.00_-;_-* &quot;-&quot;_-;_-@_-"/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numFmt numFmtId="14" formatCode="0.00%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solid">
          <bgColor theme="4" tint="-0.249977111117893"/>
        </patternFill>
      </fill>
    </dxf>
    <dxf>
      <fill>
        <patternFill patternType="solid">
          <bgColor theme="4" tint="-0.249977111117893"/>
        </patternFill>
      </fill>
    </dxf>
    <dxf>
      <numFmt numFmtId="167" formatCode="0.0%"/>
    </dxf>
    <dxf>
      <numFmt numFmtId="14" formatCode="0.00%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33" formatCode="_-* #,##0_-;\-* #,##0_-;_-* &quot;-&quot;_-;_-@_-"/>
    </dxf>
    <dxf>
      <numFmt numFmtId="165" formatCode="_-* #,##0.00_-;\-* #,##0.00_-;_-* &quot;-&quot;_-;_-@_-"/>
    </dxf>
    <dxf>
      <numFmt numFmtId="14" formatCode="0.00%"/>
    </dxf>
    <dxf>
      <alignment wrapText="0"/>
    </dxf>
    <dxf>
      <alignment wrapText="1"/>
    </dxf>
    <dxf>
      <alignment vertical="center"/>
    </dxf>
    <dxf>
      <alignment vertical="center"/>
    </dxf>
    <dxf>
      <numFmt numFmtId="166" formatCode="0.0000%"/>
    </dxf>
    <dxf>
      <numFmt numFmtId="165" formatCode="_-* #,##0.00_-;\-* #,##0.00_-;_-* &quot;-&quot;_-;_-@_-"/>
    </dxf>
    <dxf>
      <numFmt numFmtId="164" formatCode="_(* #,##0.00_);_(* \(#,##0.00\);_(* &quot;-&quot;??_);_(@_)"/>
    </dxf>
    <dxf>
      <numFmt numFmtId="165" formatCode="_-* #,##0.00_-;\-* #,##0.00_-;_-* &quot;-&quot;_-;_-@_-"/>
    </dxf>
    <dxf>
      <numFmt numFmtId="166" formatCode="0.0000%"/>
    </dxf>
    <dxf>
      <alignment vertical="center"/>
    </dxf>
    <dxf>
      <alignment vertical="center"/>
    </dxf>
    <dxf>
      <alignment wrapText="1"/>
    </dxf>
    <dxf>
      <alignment wrapText="0"/>
    </dxf>
    <dxf>
      <numFmt numFmtId="14" formatCode="0.00%"/>
    </dxf>
    <dxf>
      <numFmt numFmtId="165" formatCode="_-* #,##0.00_-;\-* #,##0.00_-;_-* &quot;-&quot;_-;_-@_-"/>
    </dxf>
    <dxf>
      <numFmt numFmtId="33" formatCode="_-* #,##0_-;\-* #,##0_-;_-* &quot;-&quot;_-;_-@_-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4" formatCode="0.00%"/>
    </dxf>
    <dxf>
      <numFmt numFmtId="167" formatCode="0.0%"/>
    </dxf>
    <dxf>
      <fill>
        <patternFill patternType="solid">
          <bgColor theme="4" tint="-0.249977111117893"/>
        </patternFill>
      </fill>
    </dxf>
    <dxf>
      <fill>
        <patternFill patternType="solid">
          <bgColor theme="4" tint="-0.249977111117893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4" formatCode="0.00%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65" formatCode="_-* #,##0.00_-;\-* #,##0.00_-;_-* &quot;-&quot;_-;_-@_-"/>
    </dxf>
    <dxf>
      <numFmt numFmtId="33" formatCode="_-* #,##0_-;\-* #,##0_-;_-* &quot;-&quot;_-;_-@_-"/>
    </dxf>
    <dxf>
      <numFmt numFmtId="165" formatCode="_-* #,##0.00_-;\-* #,##0.00_-;_-* &quot;-&quot;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4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pivotCacheDefinition" Target="pivotCache/pivotCacheDefinition3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2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[Gráficas Cierre Jul  Ingresos  2021.xlsx]Parcitipación Aforo por Concept!TablaDinámica1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Participación Aforo Vigente por Tipo de Recurso</a:t>
            </a:r>
          </a:p>
        </c:rich>
      </c:tx>
      <c:layout>
        <c:manualLayout>
          <c:xMode val="edge"/>
          <c:yMode val="edge"/>
          <c:x val="0.11419822522184726"/>
          <c:y val="3.8696497072481323E-2"/>
        </c:manualLayout>
      </c:layout>
      <c:overlay val="0"/>
      <c:spPr>
        <a:noFill/>
        <a:ln>
          <a:noFill/>
        </a:ln>
        <a:effectLst/>
      </c:spPr>
    </c:title>
    <c:autoTitleDeleted val="0"/>
    <c:pivotFmts>
      <c:pivotFmt>
        <c:idx val="0"/>
        <c:dLbl>
          <c:idx val="0"/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</c:pivotFmt>
      <c:pivotFmt>
        <c:idx val="2"/>
        <c:dLbl>
          <c:idx val="0"/>
          <c:layout>
            <c:manualLayout>
              <c:x val="5.3960818188865632E-3"/>
              <c:y val="1.6643649999713898E-3"/>
            </c:manualLayout>
          </c:layout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dLbl>
          <c:idx val="0"/>
          <c:layout>
            <c:manualLayout>
              <c:x val="-7.6221469151799059E-2"/>
              <c:y val="-0.16799637571460097"/>
            </c:manualLayout>
          </c:layout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dLbl>
          <c:idx val="0"/>
          <c:layout>
            <c:manualLayout>
              <c:x val="-3.3105766451593063E-2"/>
              <c:y val="-4.0626818964297456E-2"/>
            </c:manualLayout>
          </c:layout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8.5666835302880745E-2"/>
                  <c:h val="4.8223618288421373E-2"/>
                </c:manualLayout>
              </c15:layout>
            </c:ext>
          </c:extLst>
        </c:dLbl>
      </c:pivotFmt>
      <c:pivotFmt>
        <c:idx val="5"/>
        <c:dLbl>
          <c:idx val="0"/>
          <c:layout>
            <c:manualLayout>
              <c:x val="2.0542944700405734E-2"/>
              <c:y val="-0.20933900727239102"/>
            </c:manualLayout>
          </c:layout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9.4020538392472319E-2"/>
                  <c:h val="3.7826206946623364E-2"/>
                </c:manualLayout>
              </c15:layout>
            </c:ext>
          </c:extLst>
        </c:dLbl>
      </c:pivotFmt>
      <c:pivotFmt>
        <c:idx val="6"/>
        <c:dLbl>
          <c:idx val="0"/>
          <c:layout>
            <c:manualLayout>
              <c:x val="-1.2694773912754576E-2"/>
              <c:y val="2.3821317356092758E-2"/>
            </c:manualLayout>
          </c:layout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dLbl>
          <c:idx val="0"/>
          <c:layout>
            <c:manualLayout>
              <c:x val="-4.6727922204530328E-2"/>
              <c:y val="-0.11208982389846586"/>
            </c:manualLayout>
          </c:layout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8.6764317944062974E-2"/>
                  <c:h val="4.0365073740374312E-2"/>
                </c:manualLayout>
              </c15:layout>
            </c:ext>
          </c:extLst>
        </c:dLbl>
      </c:pivotFmt>
      <c:pivotFmt>
        <c:idx val="8"/>
      </c:pivotFmt>
      <c:pivotFmt>
        <c:idx val="9"/>
      </c:pivotFmt>
      <c:pivotFmt>
        <c:idx val="10"/>
        <c:dLbl>
          <c:idx val="0"/>
          <c:showLegendKey val="0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dLbl>
          <c:idx val="0"/>
          <c:showLegendKey val="0"/>
          <c:showVal val="1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dLbl>
          <c:idx val="0"/>
          <c:layout>
            <c:manualLayout>
              <c:x val="0.21192925068342719"/>
              <c:y val="-0.16511634363012315"/>
            </c:manualLayout>
          </c:layout>
          <c:showLegendKey val="0"/>
          <c:showVal val="1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dLbl>
          <c:idx val="0"/>
          <c:layout>
            <c:manualLayout>
              <c:x val="-1.3150641443980468E-2"/>
              <c:y val="-2.1719664849586141E-2"/>
            </c:manualLayout>
          </c:layout>
          <c:showLegendKey val="0"/>
          <c:showVal val="1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0.24832122245846863"/>
                  <c:h val="5.689102564102564E-2"/>
                </c:manualLayout>
              </c15:layout>
            </c:ext>
          </c:extLst>
        </c:dLbl>
      </c:pivotFmt>
      <c:pivotFmt>
        <c:idx val="14"/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1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</c:pivotFmt>
      <c:pivotFmt>
        <c:idx val="16"/>
        <c:spPr>
          <a:solidFill>
            <a:schemeClr val="accent2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</c:pivotFmt>
      <c:pivotFmt>
        <c:idx val="17"/>
        <c:spPr>
          <a:scene3d>
            <a:camera prst="orthographicFront"/>
            <a:lightRig rig="threePt" dir="t"/>
          </a:scene3d>
          <a:sp3d>
            <a:bevelT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wrap="square" lIns="38100" tIns="19050" rIns="38100" bIns="19050" anchor="ctr">
              <a:spAutoFit/>
            </a:bodyPr>
            <a:lstStyle/>
            <a:p>
              <a:pPr>
                <a:defRPr/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dLbl>
          <c:idx val="0"/>
          <c:spPr>
            <a:noFill/>
            <a:ln>
              <a:noFill/>
            </a:ln>
            <a:effectLst/>
          </c:spPr>
          <c:txPr>
            <a:bodyPr wrap="square" lIns="38100" tIns="19050" rIns="38100" bIns="19050" anchor="ctr">
              <a:spAutoFit/>
            </a:bodyPr>
            <a:lstStyle/>
            <a:p>
              <a:pPr>
                <a:defRPr/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dLbl>
          <c:idx val="0"/>
          <c:spPr>
            <a:noFill/>
            <a:ln>
              <a:noFill/>
            </a:ln>
            <a:effectLst/>
          </c:spPr>
          <c:txPr>
            <a:bodyPr wrap="square" lIns="38100" tIns="19050" rIns="38100" bIns="19050" anchor="ctr">
              <a:spAutoFit/>
            </a:bodyPr>
            <a:lstStyle/>
            <a:p>
              <a:pPr>
                <a:defRPr/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0799224280941145"/>
          <c:y val="0.21479002624671914"/>
          <c:w val="0.55950729260108312"/>
          <c:h val="0.62399556567387748"/>
        </c:manualLayout>
      </c:layout>
      <c:pie3DChart>
        <c:varyColors val="1"/>
        <c:ser>
          <c:idx val="0"/>
          <c:order val="0"/>
          <c:tx>
            <c:strRef>
              <c:f>'Parcitipación Aforo por Concept'!$C$5</c:f>
              <c:strCache>
                <c:ptCount val="1"/>
                <c:pt idx="0">
                  <c:v>Total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dLbls>
            <c:dLbl>
              <c:idx val="0"/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FE8-4A1F-975D-B8CABD1800DD}"/>
                </c:ext>
              </c:extLst>
            </c:dLbl>
            <c:dLbl>
              <c:idx val="1"/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FE8-4A1F-975D-B8CABD1800D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/>
                </a:pPr>
                <a:endParaRPr lang="es-CO"/>
              </a:p>
            </c:txPr>
            <c:dLblPos val="outEnd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'Parcitipación Aforo por Concept'!$B$6:$B$8</c:f>
              <c:strCache>
                <c:ptCount val="2"/>
                <c:pt idx="0">
                  <c:v>Nación</c:v>
                </c:pt>
                <c:pt idx="1">
                  <c:v>Propios</c:v>
                </c:pt>
              </c:strCache>
            </c:strRef>
          </c:cat>
          <c:val>
            <c:numRef>
              <c:f>'Parcitipación Aforo por Concept'!$C$6:$C$8</c:f>
              <c:numCache>
                <c:formatCode>_-* #,##0.00_-;\-* #,##0.00_-;_-* "-"_-;_-@_-</c:formatCode>
                <c:ptCount val="2"/>
                <c:pt idx="0">
                  <c:v>5024124.2921670005</c:v>
                </c:pt>
                <c:pt idx="1">
                  <c:v>284167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FE8-4A1F-975D-B8CABD1800DD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 w="9525" cap="flat" cmpd="sng" algn="ctr">
      <a:solidFill>
        <a:schemeClr val="accent1">
          <a:lumMod val="40000"/>
          <a:lumOff val="60000"/>
        </a:schemeClr>
      </a:solidFill>
      <a:round/>
    </a:ln>
    <a:effectLst/>
    <a:scene3d>
      <a:camera prst="orthographicFront"/>
      <a:lightRig rig="threePt" dir="t"/>
    </a:scene3d>
    <a:sp3d>
      <a:bevelT/>
      <a:bevelB/>
    </a:sp3d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userShapes r:id="rId1"/>
  <c:extLst>
    <c:ext xmlns:c14="http://schemas.microsoft.com/office/drawing/2007/8/2/chart" uri="{781A3756-C4B2-4CAC-9D66-4F8BD8637D16}">
      <c14:pivotOptions>
        <c14:dropZoneFilter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[Gráficas Cierre Jul  Ingresos  2021.xlsx]Recaudo Recursos Propios!TablaDinámica4</c:name>
    <c:fmtId val="4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60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</a:t>
            </a:r>
            <a:r>
              <a:rPr lang="en-US" sz="1600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Recuado Recursos Propios</a:t>
            </a:r>
            <a:endParaRPr lang="en-US" sz="16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ivotFmts>
      <c:pivotFmt>
        <c:idx val="0"/>
        <c:spPr>
          <a:noFill/>
          <a:ln w="9525" cap="flat" cmpd="sng" algn="ctr">
            <a:solidFill>
              <a:schemeClr val="accent1"/>
            </a:solidFill>
            <a:miter lim="800000"/>
          </a:ln>
          <a:effectLst>
            <a:glow rad="63500">
              <a:schemeClr val="accent1">
                <a:satMod val="175000"/>
                <a:alpha val="40000"/>
              </a:schemeClr>
            </a:glow>
          </a:effectLst>
        </c:spPr>
        <c:marker>
          <c:symbol val="none"/>
        </c:marker>
        <c:dLbl>
          <c:idx val="0"/>
          <c:numFmt formatCode="0.000%" sourceLinked="0"/>
          <c:spPr>
            <a:noFill/>
            <a:ln>
              <a:noFill/>
            </a:ln>
            <a:effectLst/>
          </c:spPr>
          <c:txPr>
            <a:bodyPr wrap="square" lIns="38100" tIns="19050" rIns="38100" bIns="19050" anchor="ctr">
              <a:spAutoFit/>
            </a:bodyPr>
            <a:lstStyle/>
            <a:p>
              <a:pPr>
                <a:defRPr/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noFill/>
          <a:ln w="9525" cap="flat" cmpd="sng" algn="ctr">
            <a:solidFill>
              <a:schemeClr val="accent1"/>
            </a:solidFill>
            <a:miter lim="800000"/>
          </a:ln>
          <a:effectLst>
            <a:glow rad="63500">
              <a:schemeClr val="accent1">
                <a:satMod val="175000"/>
                <a:alpha val="40000"/>
              </a:schemeClr>
            </a:glow>
          </a:effectLst>
        </c:spPr>
      </c:pivotFmt>
      <c:pivotFmt>
        <c:idx val="2"/>
        <c:spPr>
          <a:noFill/>
          <a:ln w="9525" cap="flat" cmpd="sng" algn="ctr">
            <a:solidFill>
              <a:schemeClr val="accent1"/>
            </a:solidFill>
            <a:miter lim="800000"/>
          </a:ln>
          <a:effectLst>
            <a:glow rad="63500">
              <a:schemeClr val="accent1">
                <a:satMod val="175000"/>
                <a:alpha val="40000"/>
              </a:schemeClr>
            </a:glow>
          </a:effectLst>
        </c:spPr>
      </c:pivotFmt>
      <c:pivotFmt>
        <c:idx val="3"/>
        <c:spPr>
          <a:noFill/>
          <a:ln w="9525" cap="flat" cmpd="sng" algn="ctr">
            <a:solidFill>
              <a:schemeClr val="accent1"/>
            </a:solidFill>
            <a:miter lim="800000"/>
          </a:ln>
          <a:effectLst>
            <a:glow rad="63500">
              <a:schemeClr val="accent1">
                <a:satMod val="175000"/>
                <a:alpha val="40000"/>
              </a:schemeClr>
            </a:glow>
          </a:effectLst>
        </c:spPr>
      </c:pivotFmt>
      <c:pivotFmt>
        <c:idx val="4"/>
        <c:spPr>
          <a:noFill/>
          <a:ln w="9525" cap="flat" cmpd="sng" algn="ctr">
            <a:solidFill>
              <a:schemeClr val="accent1"/>
            </a:solidFill>
            <a:miter lim="800000"/>
          </a:ln>
          <a:effectLst>
            <a:glow rad="63500">
              <a:schemeClr val="accent1">
                <a:satMod val="175000"/>
                <a:alpha val="40000"/>
              </a:schemeClr>
            </a:glow>
          </a:effectLst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no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0,0004%</a:t>
                </a:r>
              </a:p>
            </c:rich>
          </c:tx>
          <c:numFmt formatCode="0.00%" sourceLinked="0"/>
          <c:spPr>
            <a:noFill/>
            <a:ln>
              <a:noFill/>
            </a:ln>
            <a:effectLst/>
          </c:sp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</c15:spPr>
              <c15:showDataLabelsRange val="0"/>
            </c:ext>
          </c:extLst>
        </c:dLbl>
      </c:pivotFmt>
      <c:pivotFmt>
        <c:idx val="5"/>
      </c:pivotFmt>
      <c:pivotFmt>
        <c:idx val="6"/>
      </c:pivotFmt>
      <c:pivotFmt>
        <c:idx val="7"/>
      </c:pivotFmt>
      <c:pivotFmt>
        <c:idx val="8"/>
      </c:pivotFmt>
      <c:pivotFmt>
        <c:idx val="9"/>
      </c:pivotFmt>
      <c:pivotFmt>
        <c:idx val="10"/>
      </c:pivotFmt>
      <c:pivotFmt>
        <c:idx val="11"/>
        <c:spPr>
          <a:scene3d>
            <a:camera prst="orthographicFront"/>
            <a:lightRig rig="threePt" dir="t"/>
          </a:scene3d>
          <a:sp3d>
            <a:bevelT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wrap="square" lIns="38100" tIns="19050" rIns="38100" bIns="19050" anchor="ctr">
              <a:spAutoFit/>
            </a:bodyPr>
            <a:lstStyle/>
            <a:p>
              <a:pPr>
                <a:defRPr/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dLbl>
          <c:idx val="0"/>
          <c:tx>
            <c:rich>
              <a:bodyPr wrap="square" lIns="38100" tIns="19050" rIns="38100" bIns="19050" anchor="ctr">
                <a:spAutoFit/>
              </a:bodyPr>
              <a:lstStyle/>
              <a:p>
                <a:pPr>
                  <a:defRPr/>
                </a:pPr>
                <a:r>
                  <a:rPr lang="en-US"/>
                  <a:t>0,0007%</a:t>
                </a:r>
              </a:p>
            </c:rich>
          </c:tx>
          <c:numFmt formatCode="0.0%" sourceLinked="0"/>
          <c:spPr>
            <a:noFill/>
            <a:ln>
              <a:noFill/>
            </a:ln>
            <a:effectLst/>
          </c:spPr>
          <c:showLegendKey val="0"/>
          <c:showVal val="1"/>
          <c:showCatName val="0"/>
          <c:showSerName val="0"/>
          <c:showPercent val="1"/>
          <c:showBubbleSize val="1"/>
          <c:extLst>
            <c:ext xmlns:c15="http://schemas.microsoft.com/office/drawing/2012/chart" uri="{CE6537A1-D6FC-4f65-9D91-7224C49458BB}">
              <c15:showDataLabelsRange val="0"/>
            </c:ext>
          </c:extLst>
        </c:dLbl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'Recaudo Recursos Propios'!$D$26</c:f>
              <c:strCache>
                <c:ptCount val="1"/>
                <c:pt idx="0">
                  <c:v>Total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/>
                    </a:pPr>
                    <a:r>
                      <a:rPr lang="en-US"/>
                      <a:t>0,0007%</a:t>
                    </a:r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1"/>
              <c:showBubbleSize val="1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EDA2-4EE1-805F-35119960C5C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'Recaudo Recursos Propios'!$C$27:$C$39</c:f>
              <c:strCache>
                <c:ptCount val="12"/>
                <c:pt idx="0">
                  <c:v>REINTEGROS GASTOS DE FUNCIONAMIENTO</c:v>
                </c:pt>
                <c:pt idx="1">
                  <c:v>REINTEGROS INCAPACIDADES</c:v>
                </c:pt>
                <c:pt idx="2">
                  <c:v>SENTENCIAS Y CONCILIACIONES</c:v>
                </c:pt>
                <c:pt idx="3">
                  <c:v>INTERESES SOBRE DEPOSITOS EN INSTITUCIONES FINANCIERAS</c:v>
                </c:pt>
                <c:pt idx="4">
                  <c:v>SANCIONES DISCIPLINARIAS</c:v>
                </c:pt>
                <c:pt idx="5">
                  <c:v>RENDIMIENTOS RECURSOS ENTREGADOS EN ADMINISTRACION</c:v>
                </c:pt>
                <c:pt idx="6">
                  <c:v>SERVICIOS DE ARRENDAMIENTO SIN OPCION DE COMPRA DE OTROS BIENES</c:v>
                </c:pt>
                <c:pt idx="7">
                  <c:v>RECUPERACIONES</c:v>
                </c:pt>
                <c:pt idx="8">
                  <c:v>RENDIMIENTOS RECURSOS ENTREGADOS POR LA ENTIDAD CONCEDENTE EN LOS PATRIMONIOS AUTÓNOMOS</c:v>
                </c:pt>
                <c:pt idx="9">
                  <c:v>PEAJES</c:v>
                </c:pt>
                <c:pt idx="10">
                  <c:v>INDEMNIZACIONES RELACIONADAS CON SEGUROS NO DE VIDA</c:v>
                </c:pt>
                <c:pt idx="11">
                  <c:v>TASA POR EL USO DE LA INFRAESTRUCTURA DE TRANSPORTE</c:v>
                </c:pt>
              </c:strCache>
            </c:strRef>
          </c:cat>
          <c:val>
            <c:numRef>
              <c:f>'Recaudo Recursos Propios'!$D$27:$D$39</c:f>
              <c:numCache>
                <c:formatCode>0.00%</c:formatCode>
                <c:ptCount val="12"/>
                <c:pt idx="0">
                  <c:v>6.6822083881856227E-6</c:v>
                </c:pt>
                <c:pt idx="1">
                  <c:v>1.1606997934912163E-4</c:v>
                </c:pt>
                <c:pt idx="2">
                  <c:v>1.4803086526264116E-4</c:v>
                </c:pt>
                <c:pt idx="3">
                  <c:v>1.6547813757898473E-4</c:v>
                </c:pt>
                <c:pt idx="4">
                  <c:v>2.2080558194114593E-4</c:v>
                </c:pt>
                <c:pt idx="5">
                  <c:v>3.7674880847649088E-4</c:v>
                </c:pt>
                <c:pt idx="6">
                  <c:v>1.8307348408708878E-3</c:v>
                </c:pt>
                <c:pt idx="7">
                  <c:v>5.2827440743463952E-3</c:v>
                </c:pt>
                <c:pt idx="8">
                  <c:v>8.305246735706753E-3</c:v>
                </c:pt>
                <c:pt idx="9">
                  <c:v>9.129247034259963E-2</c:v>
                </c:pt>
                <c:pt idx="10">
                  <c:v>9.3255862702812373E-2</c:v>
                </c:pt>
                <c:pt idx="11">
                  <c:v>0.79899912572266729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3C6E-47E2-9F0F-27AF10568A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overlap val="-50"/>
        <c:axId val="-751252544"/>
        <c:axId val="-751255808"/>
      </c:barChart>
      <c:catAx>
        <c:axId val="-751252544"/>
        <c:scaling>
          <c:orientation val="minMax"/>
        </c:scaling>
        <c:delete val="0"/>
        <c:axPos val="l"/>
        <c:majorGridlines>
          <c:spPr>
            <a:ln w="9525" cap="rnd" cmpd="sng" algn="ctr">
              <a:solidFill>
                <a:schemeClr val="accent1"/>
              </a:solidFill>
              <a:prstDash val="sysDot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751255808"/>
        <c:crosses val="autoZero"/>
        <c:auto val="1"/>
        <c:lblAlgn val="ctr"/>
        <c:lblOffset val="100"/>
        <c:noMultiLvlLbl val="0"/>
      </c:catAx>
      <c:valAx>
        <c:axId val="-7512558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accent1"/>
              </a:solidFill>
              <a:prstDash val="sysDash"/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751252544"/>
        <c:crosses val="autoZero"/>
        <c:crossBetween val="between"/>
      </c:valAx>
      <c:spPr>
        <a:gradFill flip="none" rotWithShape="1">
          <a:gsLst>
            <a:gs pos="0">
              <a:schemeClr val="accent4">
                <a:lumMod val="5000"/>
                <a:lumOff val="95000"/>
              </a:schemeClr>
            </a:gs>
            <a:gs pos="74000">
              <a:schemeClr val="accent4">
                <a:lumMod val="45000"/>
                <a:lumOff val="55000"/>
              </a:schemeClr>
            </a:gs>
            <a:gs pos="83000">
              <a:schemeClr val="accent4">
                <a:lumMod val="45000"/>
                <a:lumOff val="55000"/>
              </a:schemeClr>
            </a:gs>
            <a:gs pos="100000">
              <a:schemeClr val="accent4">
                <a:lumMod val="30000"/>
                <a:lumOff val="70000"/>
              </a:schemeClr>
            </a:gs>
          </a:gsLst>
          <a:lin ang="5400000" scaled="1"/>
          <a:tileRect/>
        </a:gradFill>
        <a:ln cap="sq">
          <a:gradFill flip="none" rotWithShape="1">
            <a:gsLst>
              <a:gs pos="0">
                <a:schemeClr val="accent6">
                  <a:lumMod val="5000"/>
                  <a:lumOff val="95000"/>
                </a:schemeClr>
              </a:gs>
              <a:gs pos="74000">
                <a:schemeClr val="accent6">
                  <a:lumMod val="45000"/>
                  <a:lumOff val="55000"/>
                </a:schemeClr>
              </a:gs>
              <a:gs pos="30000">
                <a:schemeClr val="accent6">
                  <a:lumMod val="45000"/>
                  <a:lumOff val="55000"/>
                </a:schemeClr>
              </a:gs>
              <a:gs pos="100000">
                <a:schemeClr val="accent6">
                  <a:lumMod val="30000"/>
                  <a:lumOff val="70000"/>
                </a:schemeClr>
              </a:gs>
            </a:gsLst>
            <a:lin ang="2700000" scaled="1"/>
            <a:tileRect/>
          </a:gradFill>
          <a:prstDash val="sysDash"/>
        </a:ln>
        <a:effectLst/>
        <a:scene3d>
          <a:camera prst="orthographicFront"/>
          <a:lightRig rig="threePt" dir="t"/>
        </a:scene3d>
        <a:sp3d>
          <a:bevelT/>
          <a:bevelB/>
        </a:sp3d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1">
        <a:lumMod val="20000"/>
        <a:lumOff val="80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  <a:scene3d>
      <a:camera prst="orthographicFront"/>
      <a:lightRig rig="threePt" dir="t"/>
    </a:scene3d>
    <a:sp3d>
      <a:bevelT/>
      <a:bevelB/>
    </a:sp3d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userShapes r:id="rId1"/>
  <c:extLst>
    <c:ext xmlns:c14="http://schemas.microsoft.com/office/drawing/2007/8/2/chart" uri="{781A3756-C4B2-4CAC-9D66-4F8BD8637D16}">
      <c14:pivotOptions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[Gráficas Cierre Jul  Ingresos  2021.xlsx]Aforo Vs Recaudo Rec Propios!TablaDinámica1</c:name>
    <c:fmtId val="35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 prstMaterial="plastic">
            <a:bevelT/>
            <a:bevelB/>
          </a:sp3d>
        </c:spPr>
        <c:dLbl>
          <c:idx val="0"/>
          <c:numFmt formatCode="&quot;$&quot;\ #,##0" sourceLinked="0"/>
          <c:spPr>
            <a:solidFill>
              <a:schemeClr val="accent2"/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>
            <a:bevelT/>
            <a:bevelB/>
          </a:sp3d>
        </c:spPr>
        <c:marker>
          <c:symbol val="none"/>
        </c:marker>
        <c:dLbl>
          <c:idx val="0"/>
          <c:numFmt formatCode="#,##0.00" sourceLinked="0"/>
          <c:spPr>
            <a:solidFill>
              <a:schemeClr val="bg1"/>
            </a:solidFill>
            <a:ln>
              <a:solidFill>
                <a:schemeClr val="bg1"/>
              </a:solidFill>
            </a:ln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 prstMaterial="plastic">
            <a:bevelT/>
            <a:bevelB/>
          </a:sp3d>
        </c:spPr>
        <c:dLbl>
          <c:idx val="0"/>
          <c:numFmt formatCode="&quot;$&quot;\ #,##0" sourceLinked="0"/>
          <c:spPr>
            <a:solidFill>
              <a:schemeClr val="accent2"/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 prstMaterial="plastic">
            <a:bevelT/>
            <a:bevelB/>
          </a:sp3d>
        </c:spPr>
        <c:dLbl>
          <c:idx val="0"/>
          <c:numFmt formatCode="&quot;$&quot;\ #,##0" sourceLinked="0"/>
          <c:spPr>
            <a:solidFill>
              <a:schemeClr val="accent2"/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 prstMaterial="plastic">
            <a:bevelT/>
            <a:bevelB/>
          </a:sp3d>
        </c:spPr>
        <c:dLbl>
          <c:idx val="0"/>
          <c:numFmt formatCode="&quot;$&quot;\ #,##0" sourceLinked="0"/>
          <c:spPr>
            <a:solidFill>
              <a:schemeClr val="accent2"/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 prstMaterial="plastic">
            <a:bevelT/>
            <a:bevelB/>
          </a:sp3d>
        </c:spPr>
        <c:dLbl>
          <c:idx val="0"/>
          <c:numFmt formatCode="&quot;$&quot;\ #,##0" sourceLinked="0"/>
          <c:spPr>
            <a:solidFill>
              <a:schemeClr val="accent2"/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>
            <a:bevelT/>
            <a:bevelB/>
          </a:sp3d>
        </c:spPr>
        <c:dLbl>
          <c:idx val="0"/>
          <c:numFmt formatCode="&quot;$&quot;\ #,##0" sourceLinked="0"/>
          <c:spPr>
            <a:solidFill>
              <a:schemeClr val="accent1"/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>
            <a:bevelT/>
            <a:bevelB/>
          </a:sp3d>
        </c:spPr>
        <c:marker>
          <c:symbol val="none"/>
        </c:marker>
        <c:dLbl>
          <c:idx val="0"/>
          <c:spPr>
            <a:solidFill>
              <a:schemeClr val="bg1"/>
            </a:solidFill>
            <a:ln>
              <a:noFill/>
            </a:ln>
            <a:effectLst>
              <a:glow rad="63500">
                <a:schemeClr val="accent2">
                  <a:satMod val="175000"/>
                  <a:alpha val="40000"/>
                </a:schemeClr>
              </a:glow>
              <a:outerShdw blurRad="50800" dist="38100" dir="2700000" algn="t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>
            <a:bevelT/>
            <a:bevelB/>
          </a:sp3d>
        </c:spPr>
        <c:dLbl>
          <c:idx val="0"/>
          <c:spPr>
            <a:solidFill>
              <a:schemeClr val="bg1"/>
            </a:solidFill>
            <a:ln>
              <a:noFill/>
            </a:ln>
            <a:effectLst>
              <a:glow rad="63500">
                <a:schemeClr val="accent2">
                  <a:satMod val="175000"/>
                  <a:alpha val="40000"/>
                </a:schemeClr>
              </a:glow>
              <a:outerShdw blurRad="50800" dist="38100" dir="2700000" algn="t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2"/>
          </a:solidFill>
          <a:ln>
            <a:noFill/>
          </a:ln>
          <a:effectLst/>
          <a:scene3d>
            <a:camera prst="orthographicFront"/>
            <a:lightRig rig="threePt" dir="t"/>
          </a:scene3d>
          <a:sp3d>
            <a:bevelT/>
            <a:bevelB/>
          </a:sp3d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>
            <a:bevelT/>
            <a:bevelB/>
          </a:sp3d>
        </c:spPr>
        <c:dLbl>
          <c:idx val="0"/>
          <c:numFmt formatCode="&quot;$&quot;\ #,##0" sourceLinked="0"/>
          <c:spPr>
            <a:solidFill>
              <a:schemeClr val="accent1"/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</c:pivotFmt>
      <c:pivotFmt>
        <c:idx val="13"/>
        <c:spPr>
          <a:solidFill>
            <a:schemeClr val="accent2"/>
          </a:solidFill>
          <a:ln>
            <a:noFill/>
          </a:ln>
          <a:effectLst/>
          <a:scene3d>
            <a:camera prst="orthographicFront"/>
            <a:lightRig rig="threePt" dir="t"/>
          </a:scene3d>
          <a:sp3d>
            <a:bevelT/>
            <a:bevelB/>
          </a:sp3d>
        </c:spPr>
      </c:pivotFmt>
      <c:pivotFmt>
        <c:idx val="14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>
            <a:bevelT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>
            <a:bevelT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0.17441550575408843"/>
          <c:y val="0.14554160182032039"/>
          <c:w val="0.66061693099721563"/>
          <c:h val="0.6449746521410849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'Aforo Vs Recaudo Rec Propios'!$C$6</c:f>
              <c:strCache>
                <c:ptCount val="1"/>
                <c:pt idx="0">
                  <c:v>Suma de 
AFORO VIGENTE
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'Aforo Vs Recaudo Rec Propios'!$B$7:$B$8</c:f>
              <c:strCache>
                <c:ptCount val="1"/>
                <c:pt idx="0">
                  <c:v>Propios</c:v>
                </c:pt>
              </c:strCache>
            </c:strRef>
          </c:cat>
          <c:val>
            <c:numRef>
              <c:f>'Aforo Vs Recaudo Rec Propios'!$C$7:$C$8</c:f>
              <c:numCache>
                <c:formatCode>_(* #,##0.00_);_(* \(#,##0.00\);_(* "-"??_);_(@_)</c:formatCode>
                <c:ptCount val="1"/>
                <c:pt idx="0">
                  <c:v>284167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F6E-4672-86B0-F44C0434F907}"/>
            </c:ext>
          </c:extLst>
        </c:ser>
        <c:ser>
          <c:idx val="1"/>
          <c:order val="1"/>
          <c:tx>
            <c:strRef>
              <c:f>'Aforo Vs Recaudo Rec Propios'!$D$6</c:f>
              <c:strCache>
                <c:ptCount val="1"/>
                <c:pt idx="0">
                  <c:v>Suma de 
RECAUDO EN EFECTIVO 
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'Aforo Vs Recaudo Rec Propios'!$B$7:$B$8</c:f>
              <c:strCache>
                <c:ptCount val="1"/>
                <c:pt idx="0">
                  <c:v>Propios</c:v>
                </c:pt>
              </c:strCache>
            </c:strRef>
          </c:cat>
          <c:val>
            <c:numRef>
              <c:f>'Aforo Vs Recaudo Rec Propios'!$D$7:$D$8</c:f>
              <c:numCache>
                <c:formatCode>_(* #,##0.00_);_(* \(#,##0.00\);_(* "-"??_);_(@_)</c:formatCode>
                <c:ptCount val="1"/>
                <c:pt idx="0">
                  <c:v>118597.16937309998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F6E-4672-86B0-F44C0434F9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-751249280"/>
        <c:axId val="-751256352"/>
      </c:barChart>
      <c:catAx>
        <c:axId val="-7512492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751256352"/>
        <c:crosses val="autoZero"/>
        <c:auto val="1"/>
        <c:lblAlgn val="ctr"/>
        <c:lblOffset val="100"/>
        <c:noMultiLvlLbl val="0"/>
      </c:catAx>
      <c:valAx>
        <c:axId val="-7512563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>
              <a:outerShdw blurRad="152400" dist="317500" dir="5400000" sx="90000" sy="-19000" rotWithShape="0">
                <a:schemeClr val="accent1">
                  <a:lumMod val="50000"/>
                  <a:alpha val="15000"/>
                </a:schemeClr>
              </a:outerShdw>
            </a:effectLst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751249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accent1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  <a:scene3d>
      <a:camera prst="orthographicFront"/>
      <a:lightRig rig="threePt" dir="t"/>
    </a:scene3d>
    <a:sp3d>
      <a:bevelT/>
    </a:sp3d>
  </c:spPr>
  <c:txPr>
    <a:bodyPr/>
    <a:lstStyle/>
    <a:p>
      <a:pPr>
        <a:defRPr>
          <a:solidFill>
            <a:schemeClr val="tx1"/>
          </a:solidFill>
        </a:defRPr>
      </a:pPr>
      <a:endParaRPr lang="es-CO"/>
    </a:p>
  </c:txPr>
  <c:printSettings>
    <c:headerFooter/>
    <c:pageMargins b="0.75" l="0.7" r="0.7" t="0.75" header="0.3" footer="0.3"/>
    <c:pageSetup/>
  </c:printSettings>
  <c:userShapes r:id="rId3"/>
  <c:extLst>
    <c:ext xmlns:c14="http://schemas.microsoft.com/office/drawing/2007/8/2/chart" uri="{781A3756-C4B2-4CAC-9D66-4F8BD8637D16}">
      <c14:pivotOptions>
        <c14:dropZoneFilter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7" Type="http://schemas.openxmlformats.org/officeDocument/2006/relationships/hyperlink" Target="#'Aforo Vs Recaudo Rec Propios'!A1"/><Relationship Id="rId2" Type="http://schemas.openxmlformats.org/officeDocument/2006/relationships/image" Target="../media/image1.png"/><Relationship Id="rId1" Type="http://schemas.openxmlformats.org/officeDocument/2006/relationships/hyperlink" Target="#'Parcitipaci&#243;n Aforo por Concept'!A1"/><Relationship Id="rId6" Type="http://schemas.openxmlformats.org/officeDocument/2006/relationships/hyperlink" Target="#'Recaudo Recursos Propios'!A1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Men&#250;!A1"/><Relationship Id="rId2" Type="http://schemas.openxmlformats.org/officeDocument/2006/relationships/image" Target="../media/image2.png"/><Relationship Id="rId1" Type="http://schemas.openxmlformats.org/officeDocument/2006/relationships/chart" Target="../charts/chart1.xml"/><Relationship Id="rId4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Men&#250;!A1"/><Relationship Id="rId2" Type="http://schemas.openxmlformats.org/officeDocument/2006/relationships/image" Target="../media/image2.png"/><Relationship Id="rId1" Type="http://schemas.openxmlformats.org/officeDocument/2006/relationships/chart" Target="../charts/chart2.xml"/><Relationship Id="rId4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Men&#250;!A1"/><Relationship Id="rId2" Type="http://schemas.openxmlformats.org/officeDocument/2006/relationships/image" Target="../media/image2.png"/><Relationship Id="rId1" Type="http://schemas.openxmlformats.org/officeDocument/2006/relationships/chart" Target="../charts/chart3.xml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885824</xdr:colOff>
      <xdr:row>8</xdr:row>
      <xdr:rowOff>361949</xdr:rowOff>
    </xdr:from>
    <xdr:to>
      <xdr:col>1</xdr:col>
      <xdr:colOff>47624</xdr:colOff>
      <xdr:row>10</xdr:row>
      <xdr:rowOff>285749</xdr:rowOff>
    </xdr:to>
    <xdr:pic>
      <xdr:nvPicPr>
        <xdr:cNvPr id="5" name="Imagen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333"/>
        <a:stretch/>
      </xdr:blipFill>
      <xdr:spPr bwMode="auto">
        <a:xfrm rot="4962740">
          <a:off x="1085849" y="1685924"/>
          <a:ext cx="838200" cy="12382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oneCellAnchor>
    <xdr:from>
      <xdr:col>0</xdr:col>
      <xdr:colOff>323850</xdr:colOff>
      <xdr:row>0</xdr:row>
      <xdr:rowOff>66675</xdr:rowOff>
    </xdr:from>
    <xdr:ext cx="2529333" cy="628650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66675"/>
          <a:ext cx="2529333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981075</xdr:colOff>
      <xdr:row>0</xdr:row>
      <xdr:rowOff>123825</xdr:rowOff>
    </xdr:from>
    <xdr:ext cx="4861209" cy="718530"/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524000" y="123825"/>
          <a:ext cx="4861209" cy="71853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2000" b="0" i="1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Vicepresidencia Administrativa y Financiera 31 de  julio</a:t>
          </a:r>
          <a:r>
            <a:rPr lang="es-ES" sz="2000" b="0" i="1" cap="none" spc="0" baseline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</a:t>
          </a:r>
          <a:r>
            <a:rPr lang="es-ES" sz="2000" b="0" i="1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de 2021</a:t>
          </a:r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5724525" cy="809625"/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38500"/>
          <a:ext cx="5724525" cy="80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</xdr:col>
      <xdr:colOff>8705850</xdr:colOff>
      <xdr:row>7</xdr:row>
      <xdr:rowOff>133350</xdr:rowOff>
    </xdr:from>
    <xdr:to>
      <xdr:col>1</xdr:col>
      <xdr:colOff>9201150</xdr:colOff>
      <xdr:row>9</xdr:row>
      <xdr:rowOff>142875</xdr:rowOff>
    </xdr:to>
    <xdr:pic>
      <xdr:nvPicPr>
        <xdr:cNvPr id="7" name="Imagen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82300" y="1466850"/>
          <a:ext cx="495300" cy="657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8086725</xdr:colOff>
      <xdr:row>8</xdr:row>
      <xdr:rowOff>400050</xdr:rowOff>
    </xdr:from>
    <xdr:to>
      <xdr:col>1</xdr:col>
      <xdr:colOff>8582025</xdr:colOff>
      <xdr:row>10</xdr:row>
      <xdr:rowOff>142875</xdr:rowOff>
    </xdr:to>
    <xdr:pic>
      <xdr:nvPicPr>
        <xdr:cNvPr id="8" name="Imagen 2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3175" y="1924050"/>
          <a:ext cx="495300" cy="657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5114925</xdr:colOff>
      <xdr:row>9</xdr:row>
      <xdr:rowOff>438150</xdr:rowOff>
    </xdr:from>
    <xdr:to>
      <xdr:col>1</xdr:col>
      <xdr:colOff>5610225</xdr:colOff>
      <xdr:row>11</xdr:row>
      <xdr:rowOff>180975</xdr:rowOff>
    </xdr:to>
    <xdr:pic>
      <xdr:nvPicPr>
        <xdr:cNvPr id="9" name="Imagen 2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19350"/>
          <a:ext cx="495300" cy="657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38099</xdr:colOff>
      <xdr:row>9</xdr:row>
      <xdr:rowOff>38100</xdr:rowOff>
    </xdr:from>
    <xdr:to>
      <xdr:col>6</xdr:col>
      <xdr:colOff>571499</xdr:colOff>
      <xdr:row>30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495300</xdr:colOff>
      <xdr:row>0</xdr:row>
      <xdr:rowOff>76200</xdr:rowOff>
    </xdr:from>
    <xdr:to>
      <xdr:col>2</xdr:col>
      <xdr:colOff>1262508</xdr:colOff>
      <xdr:row>3</xdr:row>
      <xdr:rowOff>133350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76200"/>
          <a:ext cx="2529333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1581150</xdr:colOff>
      <xdr:row>0</xdr:row>
      <xdr:rowOff>171450</xdr:rowOff>
    </xdr:from>
    <xdr:ext cx="4861209" cy="718530"/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3343275" y="171450"/>
          <a:ext cx="4861209" cy="71853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Vicepresidencia Administrativa y Financiera </a:t>
          </a:r>
        </a:p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31 de julio de  2021</a:t>
          </a:r>
        </a:p>
      </xdr:txBody>
    </xdr:sp>
    <xdr:clientData/>
  </xdr:oneCellAnchor>
  <xdr:twoCellAnchor editAs="oneCell">
    <xdr:from>
      <xdr:col>6</xdr:col>
      <xdr:colOff>704850</xdr:colOff>
      <xdr:row>5</xdr:row>
      <xdr:rowOff>28575</xdr:rowOff>
    </xdr:from>
    <xdr:to>
      <xdr:col>6</xdr:col>
      <xdr:colOff>2562225</xdr:colOff>
      <xdr:row>14</xdr:row>
      <xdr:rowOff>114300</xdr:rowOff>
    </xdr:to>
    <xdr:pic>
      <xdr:nvPicPr>
        <xdr:cNvPr id="6" name="Imagen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0" y="981075"/>
          <a:ext cx="1857375" cy="180022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0.60952</cdr:x>
      <cdr:y>0.90625</cdr:y>
    </cdr:from>
    <cdr:to>
      <cdr:x>0.96825</cdr:x>
      <cdr:y>0.97596</cdr:y>
    </cdr:to>
    <cdr:sp macro="" textlink="">
      <cdr:nvSpPr>
        <cdr:cNvPr id="2" name="CuadroTexto 1">
          <a:extLst xmlns:a="http://schemas.openxmlformats.org/drawingml/2006/main">
            <a:ext uri="{FF2B5EF4-FFF2-40B4-BE49-F238E27FC236}">
              <a16:creationId xmlns:a16="http://schemas.microsoft.com/office/drawing/2014/main" id="{2EF24F56-E726-440B-A3C2-AF25F049C9C8}"/>
            </a:ext>
          </a:extLst>
        </cdr:cNvPr>
        <cdr:cNvSpPr txBox="1"/>
      </cdr:nvSpPr>
      <cdr:spPr>
        <a:xfrm xmlns:a="http://schemas.openxmlformats.org/drawingml/2006/main">
          <a:off x="3657601" y="3590925"/>
          <a:ext cx="2152650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CO" sz="1100">
              <a:solidFill>
                <a:schemeClr val="accent1"/>
              </a:solidFill>
            </a:rPr>
            <a:t>Cifras en Millones de pesos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636961</xdr:colOff>
      <xdr:row>22</xdr:row>
      <xdr:rowOff>50131</xdr:rowOff>
    </xdr:from>
    <xdr:to>
      <xdr:col>5</xdr:col>
      <xdr:colOff>451182</xdr:colOff>
      <xdr:row>44</xdr:row>
      <xdr:rowOff>140369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459441</xdr:colOff>
      <xdr:row>0</xdr:row>
      <xdr:rowOff>33618</xdr:rowOff>
    </xdr:from>
    <xdr:to>
      <xdr:col>2</xdr:col>
      <xdr:colOff>2988774</xdr:colOff>
      <xdr:row>3</xdr:row>
      <xdr:rowOff>90768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1441" y="33618"/>
          <a:ext cx="2529333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2409265</xdr:colOff>
      <xdr:row>0</xdr:row>
      <xdr:rowOff>33618</xdr:rowOff>
    </xdr:from>
    <xdr:ext cx="9837164" cy="718530"/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3933265" y="33618"/>
          <a:ext cx="9837164" cy="71853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Vicepresidencia Administrativa y Financiera </a:t>
          </a:r>
        </a:p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Fecha</a:t>
          </a:r>
          <a:r>
            <a:rPr lang="es-ES" sz="2000" b="0" cap="none" spc="0" baseline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de Corte</a:t>
          </a:r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31 de julio de  2021</a:t>
          </a:r>
        </a:p>
      </xdr:txBody>
    </xdr:sp>
    <xdr:clientData/>
  </xdr:oneCellAnchor>
  <xdr:twoCellAnchor editAs="oneCell">
    <xdr:from>
      <xdr:col>5</xdr:col>
      <xdr:colOff>155116</xdr:colOff>
      <xdr:row>5</xdr:row>
      <xdr:rowOff>38924</xdr:rowOff>
    </xdr:from>
    <xdr:to>
      <xdr:col>6</xdr:col>
      <xdr:colOff>1036988</xdr:colOff>
      <xdr:row>10</xdr:row>
      <xdr:rowOff>124649</xdr:rowOff>
    </xdr:to>
    <xdr:pic>
      <xdr:nvPicPr>
        <xdr:cNvPr id="11" name="Imagen 10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91458" y="991424"/>
          <a:ext cx="1854425" cy="180022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822158</xdr:colOff>
      <xdr:row>20</xdr:row>
      <xdr:rowOff>170448</xdr:rowOff>
    </xdr:from>
    <xdr:to>
      <xdr:col>6</xdr:col>
      <xdr:colOff>110665</xdr:colOff>
      <xdr:row>22</xdr:row>
      <xdr:rowOff>10027</xdr:rowOff>
    </xdr:to>
    <xdr:sp macro="" textlink="">
      <xdr:nvSpPr>
        <xdr:cNvPr id="12" name="CuadroTexto 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/>
      </xdr:nvSpPr>
      <xdr:spPr>
        <a:xfrm>
          <a:off x="8893342" y="4742448"/>
          <a:ext cx="2276349" cy="220579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100">
              <a:solidFill>
                <a:schemeClr val="accent1"/>
              </a:solidFill>
            </a:rPr>
            <a:t>Cifras en Miles de pesos</a:t>
          </a: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0.77056</cdr:x>
      <cdr:y>0.02479</cdr:y>
    </cdr:from>
    <cdr:to>
      <cdr:x>0.97944</cdr:x>
      <cdr:y>0.05785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7978590" y="134471"/>
          <a:ext cx="2162735" cy="1792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>
            <a:solidFill>
              <a:schemeClr val="accent1"/>
            </a:solidFill>
          </a:endParaRP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10</xdr:row>
      <xdr:rowOff>104775</xdr:rowOff>
    </xdr:from>
    <xdr:to>
      <xdr:col>9</xdr:col>
      <xdr:colOff>257175</xdr:colOff>
      <xdr:row>36</xdr:row>
      <xdr:rowOff>19050</xdr:rowOff>
    </xdr:to>
    <xdr:graphicFrame macro="">
      <xdr:nvGraphicFramePr>
        <xdr:cNvPr id="2" name="Gráfico 1" descr="Aforo Vs Recaudo" title="Aforo Vs Recaud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9525</xdr:colOff>
      <xdr:row>0</xdr:row>
      <xdr:rowOff>152400</xdr:rowOff>
    </xdr:from>
    <xdr:to>
      <xdr:col>2</xdr:col>
      <xdr:colOff>1281558</xdr:colOff>
      <xdr:row>4</xdr:row>
      <xdr:rowOff>19050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152400"/>
          <a:ext cx="2529333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3</xdr:col>
      <xdr:colOff>333375</xdr:colOff>
      <xdr:row>0</xdr:row>
      <xdr:rowOff>161925</xdr:rowOff>
    </xdr:from>
    <xdr:ext cx="4861209" cy="718530"/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3495675" y="161925"/>
          <a:ext cx="4861209" cy="71853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Vicepresidencia Administrativa y Financiera </a:t>
          </a:r>
        </a:p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31 de</a:t>
          </a:r>
          <a:r>
            <a:rPr lang="es-ES" sz="2000" b="0" cap="none" spc="0" baseline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jujio </a:t>
          </a:r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de  2021</a:t>
          </a:r>
        </a:p>
      </xdr:txBody>
    </xdr:sp>
    <xdr:clientData/>
  </xdr:oneCellAnchor>
  <xdr:twoCellAnchor editAs="oneCell">
    <xdr:from>
      <xdr:col>9</xdr:col>
      <xdr:colOff>257175</xdr:colOff>
      <xdr:row>1</xdr:row>
      <xdr:rowOff>9525</xdr:rowOff>
    </xdr:from>
    <xdr:to>
      <xdr:col>11</xdr:col>
      <xdr:colOff>590550</xdr:colOff>
      <xdr:row>10</xdr:row>
      <xdr:rowOff>95250</xdr:rowOff>
    </xdr:to>
    <xdr:pic>
      <xdr:nvPicPr>
        <xdr:cNvPr id="6" name="Imagen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15375" y="200025"/>
          <a:ext cx="1857375" cy="180022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0.0727</cdr:x>
      <cdr:y>0</cdr:y>
    </cdr:from>
    <cdr:to>
      <cdr:x>0.85113</cdr:x>
      <cdr:y>0.14761</cdr:y>
    </cdr:to>
    <cdr:sp macro="" textlink="">
      <cdr:nvSpPr>
        <cdr:cNvPr id="2" name="Rectángulo 1">
          <a:extLst xmlns:a="http://schemas.openxmlformats.org/drawingml/2006/main">
            <a:ext uri="{FF2B5EF4-FFF2-40B4-BE49-F238E27FC236}">
              <a16:creationId xmlns:a16="http://schemas.microsoft.com/office/drawing/2014/main" id="{03EF6A5B-C833-4127-B4DD-1DA71EEE51CC}"/>
            </a:ext>
          </a:extLst>
        </cdr:cNvPr>
        <cdr:cNvSpPr/>
      </cdr:nvSpPr>
      <cdr:spPr>
        <a:xfrm xmlns:a="http://schemas.openxmlformats.org/drawingml/2006/main">
          <a:off x="700773" y="0"/>
          <a:ext cx="7503529" cy="718466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lIns="91440" tIns="45720" rIns="91440" bIns="45720">
          <a:spAutoFit/>
        </a:bodyPr>
        <a:lstStyle xmlns:a="http://schemas.openxmlformats.org/drawingml/2006/main"/>
        <a:p xmlns:a="http://schemas.openxmlformats.org/drawingml/2006/main">
          <a:pPr algn="ctr"/>
          <a:r>
            <a:rPr lang="es-ES" sz="4000" b="0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Aforo vs Recaudo Recursos</a:t>
          </a:r>
          <a:r>
            <a:rPr lang="es-ES" sz="4000" b="0" cap="none" spc="0" baseline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Propios</a:t>
          </a:r>
          <a:endParaRPr lang="es-ES" sz="4000" b="0" cap="none" spc="0">
            <a:ln w="0"/>
            <a:solidFill>
              <a:schemeClr val="accent1"/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</a:endParaRPr>
        </a:p>
      </cdr:txBody>
    </cdr:sp>
  </cdr:relSizeAnchor>
  <cdr:relSizeAnchor xmlns:cdr="http://schemas.openxmlformats.org/drawingml/2006/chartDrawing">
    <cdr:from>
      <cdr:x>0</cdr:x>
      <cdr:y>0.23495</cdr:y>
    </cdr:from>
    <cdr:to>
      <cdr:x>0.17188</cdr:x>
      <cdr:y>0.36387</cdr:y>
    </cdr:to>
    <cdr:sp macro="" textlink="">
      <cdr:nvSpPr>
        <cdr:cNvPr id="6" name="Rectángulo 5">
          <a:extLst xmlns:a="http://schemas.openxmlformats.org/drawingml/2006/main">
            <a:ext uri="{FF2B5EF4-FFF2-40B4-BE49-F238E27FC236}">
              <a16:creationId xmlns:a16="http://schemas.microsoft.com/office/drawing/2014/main" id="{4BFE564E-17AC-40AA-A89D-BC127EC5C6A8}"/>
            </a:ext>
          </a:extLst>
        </cdr:cNvPr>
        <cdr:cNvSpPr/>
      </cdr:nvSpPr>
      <cdr:spPr>
        <a:xfrm xmlns:a="http://schemas.openxmlformats.org/drawingml/2006/main">
          <a:off x="0" y="1143566"/>
          <a:ext cx="1440698" cy="627489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lIns="91440" tIns="45720" rIns="91440" bIns="45720">
          <a:no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ES" sz="5400" b="0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42%</a:t>
          </a:r>
        </a:p>
      </cdr:txBody>
    </cdr:sp>
  </cdr:relSizeAnchor>
  <cdr:relSizeAnchor xmlns:cdr="http://schemas.openxmlformats.org/drawingml/2006/chartDrawing">
    <cdr:from>
      <cdr:x>0.71136</cdr:x>
      <cdr:y>0.86106</cdr:y>
    </cdr:from>
    <cdr:to>
      <cdr:x>0.97841</cdr:x>
      <cdr:y>1</cdr:y>
    </cdr:to>
    <cdr:sp macro="" textlink="">
      <cdr:nvSpPr>
        <cdr:cNvPr id="5" name="CuadroTexto 4">
          <a:extLst xmlns:a="http://schemas.openxmlformats.org/drawingml/2006/main">
            <a:ext uri="{FF2B5EF4-FFF2-40B4-BE49-F238E27FC236}">
              <a16:creationId xmlns:a16="http://schemas.microsoft.com/office/drawing/2014/main" id="{B6CF103E-DF60-41C1-9F67-AF47DC308D55}"/>
            </a:ext>
          </a:extLst>
        </cdr:cNvPr>
        <cdr:cNvSpPr txBox="1"/>
      </cdr:nvSpPr>
      <cdr:spPr>
        <a:xfrm xmlns:a="http://schemas.openxmlformats.org/drawingml/2006/main">
          <a:off x="5962649" y="4190999"/>
          <a:ext cx="2238375" cy="676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CO" sz="1100"/>
        </a:p>
      </cdr:txBody>
    </cdr:sp>
  </cdr:relSizeAnchor>
  <cdr:relSizeAnchor xmlns:cdr="http://schemas.openxmlformats.org/drawingml/2006/chartDrawing">
    <cdr:from>
      <cdr:x>0.63864</cdr:x>
      <cdr:y>0.90802</cdr:y>
    </cdr:from>
    <cdr:to>
      <cdr:x>0.94886</cdr:x>
      <cdr:y>0.97652</cdr:y>
    </cdr:to>
    <cdr:sp macro="" textlink="">
      <cdr:nvSpPr>
        <cdr:cNvPr id="7" name="CuadroTexto 6">
          <a:extLst xmlns:a="http://schemas.openxmlformats.org/drawingml/2006/main">
            <a:ext uri="{FF2B5EF4-FFF2-40B4-BE49-F238E27FC236}">
              <a16:creationId xmlns:a16="http://schemas.microsoft.com/office/drawing/2014/main" id="{19FF49CF-8C28-4541-840A-F9E74DD7F89F}"/>
            </a:ext>
          </a:extLst>
        </cdr:cNvPr>
        <cdr:cNvSpPr txBox="1"/>
      </cdr:nvSpPr>
      <cdr:spPr>
        <a:xfrm xmlns:a="http://schemas.openxmlformats.org/drawingml/2006/main">
          <a:off x="5353050" y="4419600"/>
          <a:ext cx="2600325" cy="333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CO" sz="1100">
              <a:solidFill>
                <a:schemeClr val="accent1"/>
              </a:solidFill>
            </a:rPr>
            <a:t>Cifras en Millones de Pesos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jrodriguez\AppData\Local\Microsoft\Windows\INetCache\Content.Outlook\2DHCCL18\7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 2021 "/>
      <sheetName val="FEBRERO 2021"/>
      <sheetName val="MARZO 2021 "/>
      <sheetName val="ABRIL 2021"/>
      <sheetName val="MAYO 2021"/>
      <sheetName val="JUNIO 2021"/>
      <sheetName val="JULIO 2021"/>
    </sheetNames>
    <sheetDataSet>
      <sheetData sheetId="0"/>
      <sheetData sheetId="1"/>
      <sheetData sheetId="2"/>
      <sheetData sheetId="3"/>
      <sheetData sheetId="4"/>
      <sheetData sheetId="5"/>
      <sheetData sheetId="6">
        <row r="45">
          <cell r="K45">
            <v>665654163419.51001</v>
          </cell>
        </row>
      </sheetData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4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arri Javier Rodriguez Escobar" refreshedDate="44438.386791550925" createdVersion="6" refreshedVersion="7" minRefreshableVersion="3" recordCount="16" xr:uid="{00000000-000A-0000-FFFF-FFFF10000000}">
  <cacheSource type="worksheet">
    <worksheetSource ref="A1:G17" sheet="jul"/>
  </cacheSource>
  <cacheFields count="7">
    <cacheField name="CODIFICACION_x000a_PRESUPUESTAL" numFmtId="0">
      <sharedItems containsMixedTypes="1" containsNumber="1" containsInteger="1" minValue="41" maxValue="43"/>
    </cacheField>
    <cacheField name="CONCEPTO INGRESO" numFmtId="0">
      <sharedItems/>
    </cacheField>
    <cacheField name="Aportes" numFmtId="0">
      <sharedItems count="2">
        <s v="Propios"/>
        <s v="Nación"/>
      </sharedItems>
    </cacheField>
    <cacheField name="_x000a_AFORO INICIAL_x000a_" numFmtId="164">
      <sharedItems containsSemiMixedTypes="0" containsString="0" containsNumber="1" minValue="0" maxValue="4053517.0423050001"/>
    </cacheField>
    <cacheField name="MODIFICACIONES AFORO" numFmtId="164">
      <sharedItems containsSemiMixedTypes="0" containsString="0" containsNumber="1" containsInteger="1" minValue="0" maxValue="0"/>
    </cacheField>
    <cacheField name="_x000a_AFORO VIGENTE_x000a_" numFmtId="164">
      <sharedItems containsSemiMixedTypes="0" containsString="0" containsNumber="1" minValue="0" maxValue="4053517.0423050001"/>
    </cacheField>
    <cacheField name="_x000a_RECAUDO EN EFECTIVO _x000a_" numFmtId="164">
      <sharedItems containsSemiMixedTypes="0" containsString="0" containsNumber="1" minValue="0" maxValue="416716.2663300000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arri Javier Rodriguez Escobar" refreshedDate="44438.386939004631" createdVersion="7" refreshedVersion="7" minRefreshableVersion="3" recordCount="16" xr:uid="{FCAC8D0C-7F92-4FAE-BCF6-6C937395F33F}">
  <cacheSource type="worksheet">
    <worksheetSource ref="A1:C17" sheet="Recuado"/>
  </cacheSource>
  <cacheFields count="3">
    <cacheField name="CONCEPTO INGRESO" numFmtId="0">
      <sharedItems containsBlank="1" count="16">
        <s v="PEAJES"/>
        <s v="TASA POR EL USO DE LA INFRAESTRUCTURA DE TRANSPORTE"/>
        <s v="SANCIONES DISCIPLINARIAS"/>
        <s v="SERVICIOS DE ARRENDAMIENTO SIN OPCION DE COMPRA DE OTROS BIENES"/>
        <s v="INDEMNIZACIONES RELACIONADAS CON SEGUROS NO DE VIDA"/>
        <s v="SENTENCIAS Y CONCILIACIONES"/>
        <s v="INTERESES SOBRE DEPOSITOS EN INSTITUCIONES FINANCIERAS"/>
        <s v="RENDIMIENTOS RECURSOS ENTREGADOS EN ADMINISTRACION"/>
        <s v="RENDIMIENTOS RECURSOS ENTREGADOS POR LA ENTIDAD CONCEDENTE EN LOS PATRIMONIOS AUTÓNOMOS"/>
        <s v="REINTEGROS INCAPACIDADES"/>
        <s v="REINTEGROS GASTOS DE FUNCIONAMIENTO"/>
        <s v="RECUPERACIONES"/>
        <s v="FUNCIONAMIENTO"/>
        <s v="DEUDA"/>
        <s v="INVERSIÓN"/>
        <m/>
      </sharedItems>
    </cacheField>
    <cacheField name="Aportes" numFmtId="0">
      <sharedItems containsBlank="1" count="3">
        <s v="Propios"/>
        <s v="Nación"/>
        <m/>
      </sharedItems>
    </cacheField>
    <cacheField name="_x000a_RECAUDO EN EFECTIVO _x000a_" numFmtId="0">
      <sharedItems containsString="0" containsBlank="1" containsNumber="1" minValue="792491" maxValue="41671626633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arri Javier Rodriguez Escobar" refreshedDate="44438.387583449075" createdVersion="7" refreshedVersion="7" minRefreshableVersion="3" recordCount="15" xr:uid="{3A304039-AF68-4503-834A-EA4A52D6ADF1}">
  <cacheSource type="worksheet">
    <worksheetSource ref="A1:C16" sheet="Recuado"/>
  </cacheSource>
  <cacheFields count="3">
    <cacheField name="CONCEPTO INGRESO" numFmtId="0">
      <sharedItems count="15">
        <s v="PEAJES"/>
        <s v="TASA POR EL USO DE LA INFRAESTRUCTURA DE TRANSPORTE"/>
        <s v="SANCIONES DISCIPLINARIAS"/>
        <s v="SERVICIOS DE ARRENDAMIENTO SIN OPCION DE COMPRA DE OTROS BIENES"/>
        <s v="INDEMNIZACIONES RELACIONADAS CON SEGUROS NO DE VIDA"/>
        <s v="SENTENCIAS Y CONCILIACIONES"/>
        <s v="INTERESES SOBRE DEPOSITOS EN INSTITUCIONES FINANCIERAS"/>
        <s v="RENDIMIENTOS RECURSOS ENTREGADOS EN ADMINISTRACION"/>
        <s v="RENDIMIENTOS RECURSOS ENTREGADOS POR LA ENTIDAD CONCEDENTE EN LOS PATRIMONIOS AUTÓNOMOS"/>
        <s v="REINTEGROS INCAPACIDADES"/>
        <s v="REINTEGROS GASTOS DE FUNCIONAMIENTO"/>
        <s v="RECUPERACIONES"/>
        <s v="FUNCIONAMIENTO"/>
        <s v="DEUDA"/>
        <s v="INVERSIÓN"/>
      </sharedItems>
    </cacheField>
    <cacheField name="Aportes" numFmtId="0">
      <sharedItems count="2">
        <s v="Propios"/>
        <s v="Nación"/>
      </sharedItems>
    </cacheField>
    <cacheField name="_x000a_RECAUDO EN EFECTIVO _x000a_" numFmtId="164">
      <sharedItems containsSemiMixedTypes="0" containsString="0" containsNumber="1" minValue="792491" maxValue="41671626633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arri Javier Rodriguez Escobar" refreshedDate="44438.389959143518" createdVersion="7" refreshedVersion="7" minRefreshableVersion="3" recordCount="13" xr:uid="{6E44326E-B13E-4233-8F24-139DE02D3685}">
  <cacheSource type="worksheet">
    <worksheetSource ref="B1:H14" sheet="jul"/>
  </cacheSource>
  <cacheFields count="7">
    <cacheField name="CONCEPTO INGRESO" numFmtId="0">
      <sharedItems count="13">
        <s v="TASAS Y DERECHOS ADMINISTRATIVOS"/>
        <s v="PEAJES"/>
        <s v="TASA POR EL USO DE LA INFRAESTRUCTURA DE TRANSPORTE"/>
        <s v="SANCIONES DISCIPLINARIAS"/>
        <s v="SERVICIOS DE ARRENDAMIENTO SIN OPCION DE COMPRA DE OTROS BIENES"/>
        <s v="INDEMNIZACIONES RELACIONADAS CON SEGUROS NO DE VIDA"/>
        <s v="SENTENCIAS Y CONCILIACIONES"/>
        <s v="INTERESES SOBRE DEPOSITOS EN INSTITUCIONES FINANCIERAS"/>
        <s v="RENDIMIENTOS RECURSOS ENTREGADOS EN ADMINISTRACION"/>
        <s v="RENDIMIENTOS RECURSOS ENTREGADOS POR LA ENTIDAD CONCEDENTE EN LOS PATRIMONIOS AUTÓNOMOS"/>
        <s v="REINTEGROS INCAPACIDADES"/>
        <s v="REINTEGROS GASTOS DE FUNCIONAMIENTO"/>
        <s v="RECUPERACIONES"/>
      </sharedItems>
    </cacheField>
    <cacheField name="Aportes" numFmtId="0">
      <sharedItems count="1">
        <s v="Propios"/>
      </sharedItems>
    </cacheField>
    <cacheField name="_x000a_AFORO INICIAL_x000a_" numFmtId="164">
      <sharedItems containsSemiMixedTypes="0" containsString="0" containsNumber="1" containsInteger="1" minValue="0" maxValue="284167"/>
    </cacheField>
    <cacheField name="MODIFICACIONES AFORO" numFmtId="164">
      <sharedItems containsSemiMixedTypes="0" containsString="0" containsNumber="1" containsInteger="1" minValue="0" maxValue="0"/>
    </cacheField>
    <cacheField name="_x000a_AFORO VIGENTE_x000a_" numFmtId="164">
      <sharedItems containsSemiMixedTypes="0" containsString="0" containsNumber="1" containsInteger="1" minValue="0" maxValue="284167"/>
    </cacheField>
    <cacheField name="_x000a_RECAUDO EN EFECTIVO _x000a_" numFmtId="164">
      <sharedItems containsSemiMixedTypes="0" containsString="0" containsNumber="1" minValue="0" maxValue="94759.034642290004"/>
    </cacheField>
    <cacheField name="_x000a_SALDO DE AFORO POR RECAUDAR_x000a_" numFmtId="164">
      <sharedItems containsSemiMixedTypes="0" containsString="0" containsNumber="1" minValue="-94759.034642290004" maxValue="178580.9367900000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6">
  <r>
    <s v="3-1-01-1-02-2"/>
    <s v="TASAS Y DERECHOS ADMINISTRATIVOS"/>
    <x v="0"/>
    <n v="284167"/>
    <n v="0"/>
    <n v="284167"/>
    <n v="0"/>
  </r>
  <r>
    <s v="3-1-01-1-02-2-33"/>
    <s v="PEAJES"/>
    <x v="0"/>
    <n v="0"/>
    <n v="0"/>
    <n v="0"/>
    <n v="10827.028567709998"/>
  </r>
  <r>
    <s v="3-1-01-1-02-2-66"/>
    <s v="TASA POR EL USO DE LA INFRAESTRUCTURA DE TRANSPORTE"/>
    <x v="0"/>
    <n v="0"/>
    <n v="0"/>
    <n v="0"/>
    <n v="94759.034642290004"/>
  </r>
  <r>
    <s v="3-1-01-1-02-3-01-03"/>
    <s v="SANCIONES DISCIPLINARIAS"/>
    <x v="0"/>
    <n v="0"/>
    <n v="0"/>
    <n v="0"/>
    <n v="26.186917000000001"/>
  </r>
  <r>
    <s v="3-1-01-1-02-5-02-07-3-2"/>
    <s v="SERVICIOS DE ARRENDAMIENTO SIN OPCION DE COMPRA DE OTROS BIENES"/>
    <x v="0"/>
    <n v="0"/>
    <n v="0"/>
    <n v="0"/>
    <n v="217.11997"/>
  </r>
  <r>
    <s v="3-1-01-1-02-6-01"/>
    <s v="INDEMNIZACIONES RELACIONADAS CON SEGUROS NO DE VIDA"/>
    <x v="0"/>
    <n v="0"/>
    <n v="0"/>
    <n v="0"/>
    <n v="11059.881343999999"/>
  </r>
  <r>
    <s v="3-1-01-1-02-6-02"/>
    <s v="SENTENCIAS Y CONCILIACIONES"/>
    <x v="0"/>
    <n v="0"/>
    <n v="0"/>
    <n v="0"/>
    <n v="17.5560416"/>
  </r>
  <r>
    <s v="3-1-01-2-05-1-02-01"/>
    <s v="INTERESES SOBRE DEPOSITOS EN INSTITUCIONES FINANCIERAS"/>
    <x v="0"/>
    <n v="0"/>
    <n v="0"/>
    <n v="0"/>
    <n v="19.625238710000001"/>
  </r>
  <r>
    <s v="3-1-01-2-05-1-02-04"/>
    <s v="RENDIMIENTOS RECURSOS ENTREGADOS EN ADMINISTRACION"/>
    <x v="0"/>
    <n v="0"/>
    <n v="0"/>
    <n v="0"/>
    <n v="44.681342250000007"/>
  </r>
  <r>
    <s v="3-1-01-2-05-3-05"/>
    <s v="RENDIMIENTOS RECURSOS ENTREGADOS POR LA ENTIDAD CONCEDENTE EN LOS PATRIMONIOS AUTÓNOMOS"/>
    <x v="0"/>
    <n v="0"/>
    <n v="0"/>
    <n v="0"/>
    <n v="984.97875379999994"/>
  </r>
  <r>
    <s v="3-1-01-2-13-1-01"/>
    <s v="REINTEGROS INCAPACIDADES"/>
    <x v="0"/>
    <n v="0"/>
    <n v="0"/>
    <n v="0"/>
    <n v="13.765571"/>
  </r>
  <r>
    <s v="3-1-01-2-13-1-03"/>
    <s v="REINTEGROS GASTOS DE FUNCIONAMIENTO"/>
    <x v="0"/>
    <n v="0"/>
    <n v="0"/>
    <n v="0"/>
    <n v="0.79249099999999995"/>
  </r>
  <r>
    <s v="3-1-01-2-13-2-02"/>
    <s v="RECUPERACIONES"/>
    <x v="0"/>
    <n v="0"/>
    <n v="0"/>
    <n v="0"/>
    <n v="626.51849373999994"/>
  </r>
  <r>
    <n v="41"/>
    <s v="FUNCIONAMIENTO"/>
    <x v="1"/>
    <n v="1408.779"/>
    <n v="0"/>
    <n v="1408.779"/>
    <n v="1408.779"/>
  </r>
  <r>
    <n v="42"/>
    <s v="DEUDA"/>
    <x v="1"/>
    <n v="969198.47086200002"/>
    <n v="0"/>
    <n v="969198.47086200002"/>
    <n v="416716.26633000001"/>
  </r>
  <r>
    <n v="43"/>
    <s v="INVERSIÓN"/>
    <x v="1"/>
    <n v="4053517.0423050001"/>
    <n v="0"/>
    <n v="4053517.0423050001"/>
    <n v="128931.94871641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6">
  <r>
    <x v="0"/>
    <x v="0"/>
    <n v="10827028567.709999"/>
  </r>
  <r>
    <x v="1"/>
    <x v="0"/>
    <n v="94759034642.290009"/>
  </r>
  <r>
    <x v="2"/>
    <x v="0"/>
    <n v="26186917"/>
  </r>
  <r>
    <x v="3"/>
    <x v="0"/>
    <n v="217119970"/>
  </r>
  <r>
    <x v="4"/>
    <x v="0"/>
    <n v="11059881344"/>
  </r>
  <r>
    <x v="5"/>
    <x v="0"/>
    <n v="17556041.600000001"/>
  </r>
  <r>
    <x v="6"/>
    <x v="0"/>
    <n v="19625238.710000001"/>
  </r>
  <r>
    <x v="7"/>
    <x v="0"/>
    <n v="44681342.250000007"/>
  </r>
  <r>
    <x v="8"/>
    <x v="0"/>
    <n v="984978753.79999995"/>
  </r>
  <r>
    <x v="9"/>
    <x v="0"/>
    <n v="13765571"/>
  </r>
  <r>
    <x v="10"/>
    <x v="0"/>
    <n v="792491"/>
  </r>
  <r>
    <x v="11"/>
    <x v="0"/>
    <n v="626518493.73999989"/>
  </r>
  <r>
    <x v="12"/>
    <x v="1"/>
    <n v="1408779000"/>
  </r>
  <r>
    <x v="13"/>
    <x v="1"/>
    <n v="416716266330"/>
  </r>
  <r>
    <x v="14"/>
    <x v="1"/>
    <n v="128931948716.41"/>
  </r>
  <r>
    <x v="15"/>
    <x v="2"/>
    <m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5">
  <r>
    <x v="0"/>
    <x v="0"/>
    <n v="10827028567.709999"/>
  </r>
  <r>
    <x v="1"/>
    <x v="0"/>
    <n v="94759034642.290009"/>
  </r>
  <r>
    <x v="2"/>
    <x v="0"/>
    <n v="26186917"/>
  </r>
  <r>
    <x v="3"/>
    <x v="0"/>
    <n v="217119970"/>
  </r>
  <r>
    <x v="4"/>
    <x v="0"/>
    <n v="11059881344"/>
  </r>
  <r>
    <x v="5"/>
    <x v="0"/>
    <n v="17556041.600000001"/>
  </r>
  <r>
    <x v="6"/>
    <x v="0"/>
    <n v="19625238.710000001"/>
  </r>
  <r>
    <x v="7"/>
    <x v="0"/>
    <n v="44681342.250000007"/>
  </r>
  <r>
    <x v="8"/>
    <x v="0"/>
    <n v="984978753.79999995"/>
  </r>
  <r>
    <x v="9"/>
    <x v="0"/>
    <n v="13765571"/>
  </r>
  <r>
    <x v="10"/>
    <x v="0"/>
    <n v="792491"/>
  </r>
  <r>
    <x v="11"/>
    <x v="0"/>
    <n v="626518493.73999989"/>
  </r>
  <r>
    <x v="12"/>
    <x v="1"/>
    <n v="1408779000"/>
  </r>
  <r>
    <x v="13"/>
    <x v="1"/>
    <n v="416716266330"/>
  </r>
  <r>
    <x v="14"/>
    <x v="1"/>
    <n v="128931948716.41"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3">
  <r>
    <x v="0"/>
    <x v="0"/>
    <n v="284167"/>
    <n v="0"/>
    <n v="284167"/>
    <n v="0"/>
    <n v="178580.93679000001"/>
  </r>
  <r>
    <x v="1"/>
    <x v="0"/>
    <n v="0"/>
    <n v="0"/>
    <n v="0"/>
    <n v="10827.028567709998"/>
    <n v="-10827.028567709998"/>
  </r>
  <r>
    <x v="2"/>
    <x v="0"/>
    <n v="0"/>
    <n v="0"/>
    <n v="0"/>
    <n v="94759.034642290004"/>
    <n v="-94759.034642290004"/>
  </r>
  <r>
    <x v="3"/>
    <x v="0"/>
    <n v="0"/>
    <n v="0"/>
    <n v="0"/>
    <n v="26.186917000000001"/>
    <n v="-26.186917000000001"/>
  </r>
  <r>
    <x v="4"/>
    <x v="0"/>
    <n v="0"/>
    <n v="0"/>
    <n v="0"/>
    <n v="217.11997"/>
    <n v="-217.11997"/>
  </r>
  <r>
    <x v="5"/>
    <x v="0"/>
    <n v="0"/>
    <n v="0"/>
    <n v="0"/>
    <n v="11059.881343999999"/>
    <n v="-11059.881343999999"/>
  </r>
  <r>
    <x v="6"/>
    <x v="0"/>
    <n v="0"/>
    <n v="0"/>
    <n v="0"/>
    <n v="17.5560416"/>
    <n v="-17.5560416"/>
  </r>
  <r>
    <x v="7"/>
    <x v="0"/>
    <n v="0"/>
    <n v="0"/>
    <n v="0"/>
    <n v="19.625238710000001"/>
    <n v="-19.625238710000001"/>
  </r>
  <r>
    <x v="8"/>
    <x v="0"/>
    <n v="0"/>
    <n v="0"/>
    <n v="0"/>
    <n v="44.681342250000007"/>
    <n v="-44.681342250000007"/>
  </r>
  <r>
    <x v="9"/>
    <x v="0"/>
    <n v="0"/>
    <n v="0"/>
    <n v="0"/>
    <n v="984.97875379999994"/>
    <n v="-984.97875379999994"/>
  </r>
  <r>
    <x v="10"/>
    <x v="0"/>
    <n v="0"/>
    <n v="0"/>
    <n v="0"/>
    <n v="13.765571"/>
    <n v="-13.765571"/>
  </r>
  <r>
    <x v="11"/>
    <x v="0"/>
    <n v="0"/>
    <n v="0"/>
    <n v="0"/>
    <n v="0.79249099999999995"/>
    <n v="-0.79249099999999995"/>
  </r>
  <r>
    <x v="12"/>
    <x v="0"/>
    <n v="0"/>
    <n v="0"/>
    <n v="0"/>
    <n v="626.51849373999994"/>
    <n v="-626.5184937399999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TablaDinámica1" cacheId="5" applyNumberFormats="0" applyBorderFormats="0" applyFontFormats="0" applyPatternFormats="0" applyAlignmentFormats="0" applyWidthHeightFormats="1" dataCaption="Valores" updatedVersion="7" minRefreshableVersion="3" useAutoFormatting="1" itemPrintTitles="1" createdVersion="6" indent="0" outline="1" outlineData="1" multipleFieldFilters="0" chartFormat="2" rowHeaderCaption="Tipo Recurso ">
  <location ref="B5:C8" firstHeaderRow="1" firstDataRow="1" firstDataCol="1"/>
  <pivotFields count="7">
    <pivotField subtotalTop="0" showAll="0"/>
    <pivotField showAll="0"/>
    <pivotField axis="axisRow" subtotalTop="0" multipleItemSelectionAllowed="1" showAll="0">
      <items count="3">
        <item sd="0" x="1"/>
        <item sd="0" x="0"/>
        <item t="default"/>
      </items>
    </pivotField>
    <pivotField numFmtId="164" showAll="0"/>
    <pivotField subtotalTop="0" showAll="0"/>
    <pivotField dataField="1" numFmtId="164" showAll="0"/>
    <pivotField numFmtId="164" showAll="0"/>
  </pivotFields>
  <rowFields count="1">
    <field x="2"/>
  </rowFields>
  <rowItems count="3">
    <i>
      <x/>
    </i>
    <i>
      <x v="1"/>
    </i>
    <i t="grand">
      <x/>
    </i>
  </rowItems>
  <colItems count="1">
    <i/>
  </colItems>
  <dataFields count="1">
    <dataField name="Suma de _x000a_AFORO VIGENTE_x000a_" fld="5" baseField="0" baseItem="0"/>
  </dataFields>
  <formats count="1">
    <format dxfId="249">
      <pivotArea outline="0" collapsedLevelsAreSubtotals="1" fieldPosition="0"/>
    </format>
  </formats>
  <chartFormats count="3">
    <chartFormat chart="0" format="17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8">
      <pivotArea type="data" outline="0" fieldPosition="0">
        <references count="2">
          <reference field="4294967294" count="1" selected="0">
            <x v="0"/>
          </reference>
          <reference field="2" count="1" selected="0">
            <x v="1"/>
          </reference>
        </references>
      </pivotArea>
    </chartFormat>
    <chartFormat chart="0" format="19">
      <pivotArea type="data" outline="0" fieldPosition="0">
        <references count="2">
          <reference field="4294967294" count="1" selected="0">
            <x v="0"/>
          </reference>
          <reference field="2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76BB96B-33AD-404B-9E05-19D2580E21B3}" name="TablaDinámica1" cacheId="12" applyNumberFormats="0" applyBorderFormats="0" applyFontFormats="0" applyPatternFormats="0" applyAlignmentFormats="0" applyWidthHeightFormats="1" dataCaption="Valores" updatedVersion="7" minRefreshableVersion="3" useAutoFormatting="1" itemPrintTitles="1" createdVersion="6" indent="0" outline="1" outlineData="1" multipleFieldFilters="0" chartFormat="9" rowHeaderCaption="Concepto de Ingreso ">
  <location ref="C8:E21" firstHeaderRow="0" firstDataRow="1" firstDataCol="1" rowPageCount="1" colPageCount="1"/>
  <pivotFields count="3">
    <pivotField axis="axisRow" showAll="0" sortType="descending">
      <items count="16">
        <item x="13"/>
        <item x="12"/>
        <item x="6"/>
        <item x="14"/>
        <item x="0"/>
        <item x="11"/>
        <item x="9"/>
        <item x="7"/>
        <item x="8"/>
        <item x="3"/>
        <item x="1"/>
        <item x="10"/>
        <item x="4"/>
        <item x="5"/>
        <item x="2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Page" subtotalTop="0" multipleItemSelectionAllowed="1" showAll="0">
      <items count="3">
        <item h="1" sd="0" x="1"/>
        <item sd="0" x="0"/>
        <item t="default"/>
      </items>
    </pivotField>
    <pivotField dataField="1" numFmtId="164" showAll="0"/>
  </pivotFields>
  <rowFields count="1">
    <field x="0"/>
  </rowFields>
  <rowItems count="13">
    <i>
      <x v="10"/>
    </i>
    <i>
      <x v="12"/>
    </i>
    <i>
      <x v="4"/>
    </i>
    <i>
      <x v="8"/>
    </i>
    <i>
      <x v="5"/>
    </i>
    <i>
      <x v="9"/>
    </i>
    <i>
      <x v="7"/>
    </i>
    <i>
      <x v="14"/>
    </i>
    <i>
      <x v="2"/>
    </i>
    <i>
      <x v="13"/>
    </i>
    <i>
      <x v="6"/>
    </i>
    <i>
      <x v="11"/>
    </i>
    <i t="grand">
      <x/>
    </i>
  </rowItems>
  <colFields count="1">
    <field x="-2"/>
  </colFields>
  <colItems count="2">
    <i>
      <x/>
    </i>
    <i i="1">
      <x v="1"/>
    </i>
  </colItems>
  <pageFields count="1">
    <pageField fld="1" hier="-1"/>
  </pageFields>
  <dataFields count="2">
    <dataField name=" _x000a_RECAUDO EN EFECTIVO _x000a_" fld="2" baseField="0" baseItem="0"/>
    <dataField name="_x000a_% RECAUDO EN EFECTIVO _x000a_" fld="2" showDataAs="percentOfTotal" baseField="0" baseItem="0" numFmtId="10"/>
  </dataFields>
  <formats count="8">
    <format dxfId="138">
      <pivotArea outline="0" collapsedLevelsAreSubtotals="1" fieldPosition="0"/>
    </format>
    <format dxfId="137">
      <pivotArea collapsedLevelsAreSubtotals="1" fieldPosition="0">
        <references count="1">
          <reference field="0" count="1">
            <x v="6"/>
          </reference>
        </references>
      </pivotArea>
    </format>
    <format dxfId="136">
      <pivotArea outline="0" fieldPosition="0">
        <references count="1">
          <reference field="4294967294" count="1">
            <x v="1"/>
          </reference>
        </references>
      </pivotArea>
    </format>
    <format dxfId="135">
      <pivotArea dataOnly="0" labelOnly="1" fieldPosition="0">
        <references count="1">
          <reference field="0" count="8">
            <x v="2"/>
            <x v="4"/>
            <x v="5"/>
            <x v="6"/>
            <x v="7"/>
            <x v="8"/>
            <x v="9"/>
            <x v="10"/>
          </reference>
        </references>
      </pivotArea>
    </format>
    <format dxfId="134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33">
      <pivotArea field="0" type="button" dataOnly="0" labelOnly="1" outline="0" axis="axisRow" fieldPosition="0"/>
    </format>
    <format dxfId="132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31">
      <pivotArea collapsedLevelsAreSubtotals="1" fieldPosition="0">
        <references count="2">
          <reference field="4294967294" count="1" selected="0">
            <x v="1"/>
          </reference>
          <reference field="0" count="1">
            <x v="1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64E7C4C-FA24-4C5E-AF94-E67B560EB150}" name="TablaDinámica4" cacheId="9" applyNumberFormats="0" applyBorderFormats="0" applyFontFormats="0" applyPatternFormats="0" applyAlignmentFormats="0" applyWidthHeightFormats="1" dataCaption="Valores" updatedVersion="7" minRefreshableVersion="3" useAutoFormatting="1" itemPrintTitles="1" createdVersion="6" indent="0" outline="1" outlineData="1" multipleFieldFilters="0" chartFormat="6" rowHeaderCaption="Concepto de Ingreso ">
  <location ref="C26:D39" firstHeaderRow="1" firstDataRow="1" firstDataCol="1" rowPageCount="1" colPageCount="1"/>
  <pivotFields count="3">
    <pivotField axis="axisRow" showAll="0" sortType="ascending">
      <items count="17">
        <item x="9"/>
        <item x="7"/>
        <item x="6"/>
        <item x="11"/>
        <item x="0"/>
        <item x="1"/>
        <item x="3"/>
        <item x="8"/>
        <item x="12"/>
        <item x="13"/>
        <item x="14"/>
        <item x="10"/>
        <item x="4"/>
        <item x="5"/>
        <item x="15"/>
        <item x="2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Page" subtotalTop="0" multipleItemSelectionAllowed="1" showAll="0">
      <items count="4">
        <item sd="0" x="0"/>
        <item h="1" x="1"/>
        <item h="1" x="2"/>
        <item t="default"/>
      </items>
    </pivotField>
    <pivotField dataField="1" numFmtId="164" showAll="0"/>
  </pivotFields>
  <rowFields count="1">
    <field x="0"/>
  </rowFields>
  <rowItems count="13">
    <i>
      <x v="11"/>
    </i>
    <i>
      <x/>
    </i>
    <i>
      <x v="13"/>
    </i>
    <i>
      <x v="2"/>
    </i>
    <i>
      <x v="15"/>
    </i>
    <i>
      <x v="1"/>
    </i>
    <i>
      <x v="6"/>
    </i>
    <i>
      <x v="3"/>
    </i>
    <i>
      <x v="7"/>
    </i>
    <i>
      <x v="4"/>
    </i>
    <i>
      <x v="12"/>
    </i>
    <i>
      <x v="5"/>
    </i>
    <i t="grand">
      <x/>
    </i>
  </rowItems>
  <colItems count="1">
    <i/>
  </colItems>
  <pageFields count="1">
    <pageField fld="1" hier="-1"/>
  </pageFields>
  <dataFields count="1">
    <dataField name="Suma de " fld="2" showDataAs="percentOfTotal" baseField="0" baseItem="3" numFmtId="10"/>
  </dataFields>
  <formats count="110">
    <format dxfId="248">
      <pivotArea outline="0" collapsedLevelsAreSubtotals="1" fieldPosition="0"/>
    </format>
    <format dxfId="247">
      <pivotArea collapsedLevelsAreSubtotals="1" fieldPosition="0">
        <references count="1">
          <reference field="0" count="1">
            <x v="0"/>
          </reference>
        </references>
      </pivotArea>
    </format>
    <format dxfId="246">
      <pivotArea type="all" dataOnly="0" outline="0" fieldPosition="0"/>
    </format>
    <format dxfId="245">
      <pivotArea outline="0" collapsedLevelsAreSubtotals="1" fieldPosition="0"/>
    </format>
    <format dxfId="244">
      <pivotArea field="0" type="button" dataOnly="0" labelOnly="1" outline="0" axis="axisRow" fieldPosition="0"/>
    </format>
    <format dxfId="243">
      <pivotArea dataOnly="0" labelOnly="1" fieldPosition="0">
        <references count="1">
          <reference field="0" count="2">
            <x v="0"/>
            <x v="1"/>
          </reference>
        </references>
      </pivotArea>
    </format>
    <format dxfId="242">
      <pivotArea dataOnly="0" labelOnly="1" grandRow="1" outline="0" fieldPosition="0"/>
    </format>
    <format dxfId="241">
      <pivotArea dataOnly="0" labelOnly="1" outline="0" axis="axisValues" fieldPosition="0"/>
    </format>
    <format dxfId="240">
      <pivotArea type="all" dataOnly="0" outline="0" fieldPosition="0"/>
    </format>
    <format dxfId="239">
      <pivotArea outline="0" collapsedLevelsAreSubtotals="1" fieldPosition="0"/>
    </format>
    <format dxfId="238">
      <pivotArea field="0" type="button" dataOnly="0" labelOnly="1" outline="0" axis="axisRow" fieldPosition="0"/>
    </format>
    <format dxfId="237">
      <pivotArea dataOnly="0" labelOnly="1" fieldPosition="0">
        <references count="1">
          <reference field="0" count="2">
            <x v="0"/>
            <x v="1"/>
          </reference>
        </references>
      </pivotArea>
    </format>
    <format dxfId="236">
      <pivotArea dataOnly="0" labelOnly="1" grandRow="1" outline="0" fieldPosition="0"/>
    </format>
    <format dxfId="235">
      <pivotArea dataOnly="0" labelOnly="1" outline="0" axis="axisValues" fieldPosition="0"/>
    </format>
    <format dxfId="234">
      <pivotArea type="all" dataOnly="0" outline="0" fieldPosition="0"/>
    </format>
    <format dxfId="233">
      <pivotArea outline="0" collapsedLevelsAreSubtotals="1" fieldPosition="0"/>
    </format>
    <format dxfId="232">
      <pivotArea field="0" type="button" dataOnly="0" labelOnly="1" outline="0" axis="axisRow" fieldPosition="0"/>
    </format>
    <format dxfId="231">
      <pivotArea dataOnly="0" labelOnly="1" fieldPosition="0">
        <references count="1">
          <reference field="0" count="2">
            <x v="0"/>
            <x v="1"/>
          </reference>
        </references>
      </pivotArea>
    </format>
    <format dxfId="230">
      <pivotArea dataOnly="0" labelOnly="1" grandRow="1" outline="0" fieldPosition="0"/>
    </format>
    <format dxfId="229">
      <pivotArea dataOnly="0" labelOnly="1" outline="0" axis="axisValues" fieldPosition="0"/>
    </format>
    <format dxfId="228">
      <pivotArea type="all" dataOnly="0" outline="0" fieldPosition="0"/>
    </format>
    <format dxfId="227">
      <pivotArea outline="0" collapsedLevelsAreSubtotals="1" fieldPosition="0"/>
    </format>
    <format dxfId="226">
      <pivotArea field="0" type="button" dataOnly="0" labelOnly="1" outline="0" axis="axisRow" fieldPosition="0"/>
    </format>
    <format dxfId="225">
      <pivotArea dataOnly="0" labelOnly="1" fieldPosition="0">
        <references count="1">
          <reference field="0" count="2">
            <x v="0"/>
            <x v="1"/>
          </reference>
        </references>
      </pivotArea>
    </format>
    <format dxfId="224">
      <pivotArea dataOnly="0" labelOnly="1" grandRow="1" outline="0" fieldPosition="0"/>
    </format>
    <format dxfId="223">
      <pivotArea dataOnly="0" labelOnly="1" outline="0" axis="axisValues" fieldPosition="0"/>
    </format>
    <format dxfId="222">
      <pivotArea type="all" dataOnly="0" outline="0" fieldPosition="0"/>
    </format>
    <format dxfId="221">
      <pivotArea outline="0" collapsedLevelsAreSubtotals="1" fieldPosition="0"/>
    </format>
    <format dxfId="220">
      <pivotArea field="0" type="button" dataOnly="0" labelOnly="1" outline="0" axis="axisRow" fieldPosition="0"/>
    </format>
    <format dxfId="219">
      <pivotArea dataOnly="0" labelOnly="1" fieldPosition="0">
        <references count="1">
          <reference field="0" count="2">
            <x v="0"/>
            <x v="1"/>
          </reference>
        </references>
      </pivotArea>
    </format>
    <format dxfId="218">
      <pivotArea dataOnly="0" labelOnly="1" grandRow="1" outline="0" fieldPosition="0"/>
    </format>
    <format dxfId="217">
      <pivotArea dataOnly="0" labelOnly="1" outline="0" axis="axisValues" fieldPosition="0"/>
    </format>
    <format dxfId="216">
      <pivotArea type="all" dataOnly="0" outline="0" fieldPosition="0"/>
    </format>
    <format dxfId="215">
      <pivotArea outline="0" collapsedLevelsAreSubtotals="1" fieldPosition="0"/>
    </format>
    <format dxfId="214">
      <pivotArea field="0" type="button" dataOnly="0" labelOnly="1" outline="0" axis="axisRow" fieldPosition="0"/>
    </format>
    <format dxfId="213">
      <pivotArea dataOnly="0" labelOnly="1" fieldPosition="0">
        <references count="1">
          <reference field="0" count="2">
            <x v="0"/>
            <x v="1"/>
          </reference>
        </references>
      </pivotArea>
    </format>
    <format dxfId="212">
      <pivotArea dataOnly="0" labelOnly="1" grandRow="1" outline="0" fieldPosition="0"/>
    </format>
    <format dxfId="211">
      <pivotArea dataOnly="0" labelOnly="1" outline="0" axis="axisValues" fieldPosition="0"/>
    </format>
    <format dxfId="210">
      <pivotArea type="all" dataOnly="0" outline="0" fieldPosition="0"/>
    </format>
    <format dxfId="209">
      <pivotArea outline="0" collapsedLevelsAreSubtotals="1" fieldPosition="0"/>
    </format>
    <format dxfId="208">
      <pivotArea field="0" type="button" dataOnly="0" labelOnly="1" outline="0" axis="axisRow" fieldPosition="0"/>
    </format>
    <format dxfId="207">
      <pivotArea dataOnly="0" labelOnly="1" fieldPosition="0">
        <references count="1">
          <reference field="0" count="2">
            <x v="0"/>
            <x v="1"/>
          </reference>
        </references>
      </pivotArea>
    </format>
    <format dxfId="206">
      <pivotArea dataOnly="0" labelOnly="1" grandRow="1" outline="0" fieldPosition="0"/>
    </format>
    <format dxfId="205">
      <pivotArea dataOnly="0" labelOnly="1" outline="0" axis="axisValues" fieldPosition="0"/>
    </format>
    <format dxfId="204">
      <pivotArea type="all" dataOnly="0" outline="0" fieldPosition="0"/>
    </format>
    <format dxfId="203">
      <pivotArea outline="0" collapsedLevelsAreSubtotals="1" fieldPosition="0"/>
    </format>
    <format dxfId="202">
      <pivotArea field="0" type="button" dataOnly="0" labelOnly="1" outline="0" axis="axisRow" fieldPosition="0"/>
    </format>
    <format dxfId="201">
      <pivotArea dataOnly="0" labelOnly="1" fieldPosition="0">
        <references count="1">
          <reference field="0" count="2">
            <x v="0"/>
            <x v="1"/>
          </reference>
        </references>
      </pivotArea>
    </format>
    <format dxfId="200">
      <pivotArea dataOnly="0" labelOnly="1" grandRow="1" outline="0" fieldPosition="0"/>
    </format>
    <format dxfId="199">
      <pivotArea dataOnly="0" labelOnly="1" outline="0" axis="axisValues" fieldPosition="0"/>
    </format>
    <format dxfId="198">
      <pivotArea type="all" dataOnly="0" outline="0" fieldPosition="0"/>
    </format>
    <format dxfId="197">
      <pivotArea outline="0" collapsedLevelsAreSubtotals="1" fieldPosition="0"/>
    </format>
    <format dxfId="196">
      <pivotArea field="0" type="button" dataOnly="0" labelOnly="1" outline="0" axis="axisRow" fieldPosition="0"/>
    </format>
    <format dxfId="195">
      <pivotArea dataOnly="0" labelOnly="1" grandRow="1" outline="0" fieldPosition="0"/>
    </format>
    <format dxfId="194">
      <pivotArea dataOnly="0" labelOnly="1" outline="0" axis="axisValues" fieldPosition="0"/>
    </format>
    <format dxfId="193">
      <pivotArea type="all" dataOnly="0" outline="0" fieldPosition="0"/>
    </format>
    <format dxfId="192">
      <pivotArea outline="0" collapsedLevelsAreSubtotals="1" fieldPosition="0"/>
    </format>
    <format dxfId="191">
      <pivotArea field="0" type="button" dataOnly="0" labelOnly="1" outline="0" axis="axisRow" fieldPosition="0"/>
    </format>
    <format dxfId="190">
      <pivotArea dataOnly="0" labelOnly="1" outline="0" axis="axisValues" fieldPosition="0"/>
    </format>
    <format dxfId="189">
      <pivotArea dataOnly="0" labelOnly="1" fieldPosition="0">
        <references count="1">
          <reference field="0" count="0"/>
        </references>
      </pivotArea>
    </format>
    <format dxfId="188">
      <pivotArea dataOnly="0" labelOnly="1" grandRow="1" outline="0" fieldPosition="0"/>
    </format>
    <format dxfId="187">
      <pivotArea type="all" dataOnly="0" outline="0" fieldPosition="0"/>
    </format>
    <format dxfId="186">
      <pivotArea outline="0" collapsedLevelsAreSubtotals="1" fieldPosition="0"/>
    </format>
    <format dxfId="185">
      <pivotArea field="0" type="button" dataOnly="0" labelOnly="1" outline="0" axis="axisRow" fieldPosition="0"/>
    </format>
    <format dxfId="184">
      <pivotArea dataOnly="0" labelOnly="1" outline="0" axis="axisValues" fieldPosition="0"/>
    </format>
    <format dxfId="183">
      <pivotArea dataOnly="0" labelOnly="1" fieldPosition="0">
        <references count="1">
          <reference field="0" count="0"/>
        </references>
      </pivotArea>
    </format>
    <format dxfId="182">
      <pivotArea dataOnly="0" labelOnly="1" grandRow="1" outline="0" fieldPosition="0"/>
    </format>
    <format dxfId="181">
      <pivotArea outline="0" collapsedLevelsAreSubtotals="1" fieldPosition="0"/>
    </format>
    <format dxfId="180">
      <pivotArea type="all" dataOnly="0" outline="0" fieldPosition="0"/>
    </format>
    <format dxfId="179">
      <pivotArea outline="0" collapsedLevelsAreSubtotals="1" fieldPosition="0"/>
    </format>
    <format dxfId="178">
      <pivotArea field="0" type="button" dataOnly="0" labelOnly="1" outline="0" axis="axisRow" fieldPosition="0"/>
    </format>
    <format dxfId="177">
      <pivotArea dataOnly="0" labelOnly="1" outline="0" axis="axisValues" fieldPosition="0"/>
    </format>
    <format dxfId="176">
      <pivotArea dataOnly="0" labelOnly="1" fieldPosition="0">
        <references count="1">
          <reference field="0" count="0"/>
        </references>
      </pivotArea>
    </format>
    <format dxfId="175">
      <pivotArea dataOnly="0" labelOnly="1" grandRow="1" outline="0" fieldPosition="0"/>
    </format>
    <format dxfId="174">
      <pivotArea type="all" dataOnly="0" outline="0" fieldPosition="0"/>
    </format>
    <format dxfId="173">
      <pivotArea outline="0" collapsedLevelsAreSubtotals="1" fieldPosition="0"/>
    </format>
    <format dxfId="172">
      <pivotArea field="0" type="button" dataOnly="0" labelOnly="1" outline="0" axis="axisRow" fieldPosition="0"/>
    </format>
    <format dxfId="171">
      <pivotArea dataOnly="0" labelOnly="1" outline="0" axis="axisValues" fieldPosition="0"/>
    </format>
    <format dxfId="170">
      <pivotArea dataOnly="0" labelOnly="1" fieldPosition="0">
        <references count="1">
          <reference field="0" count="0"/>
        </references>
      </pivotArea>
    </format>
    <format dxfId="169">
      <pivotArea dataOnly="0" labelOnly="1" grandRow="1" outline="0" fieldPosition="0"/>
    </format>
    <format dxfId="168">
      <pivotArea type="all" dataOnly="0" outline="0" fieldPosition="0"/>
    </format>
    <format dxfId="167">
      <pivotArea outline="0" collapsedLevelsAreSubtotals="1" fieldPosition="0"/>
    </format>
    <format dxfId="166">
      <pivotArea field="0" type="button" dataOnly="0" labelOnly="1" outline="0" axis="axisRow" fieldPosition="0"/>
    </format>
    <format dxfId="165">
      <pivotArea dataOnly="0" labelOnly="1" fieldPosition="0">
        <references count="1">
          <reference field="0" count="0"/>
        </references>
      </pivotArea>
    </format>
    <format dxfId="164">
      <pivotArea dataOnly="0" labelOnly="1" grandRow="1" outline="0" fieldPosition="0"/>
    </format>
    <format dxfId="163">
      <pivotArea dataOnly="0" labelOnly="1" outline="0" axis="axisValues" fieldPosition="0"/>
    </format>
    <format dxfId="162">
      <pivotArea type="all" dataOnly="0" outline="0" fieldPosition="0"/>
    </format>
    <format dxfId="161">
      <pivotArea outline="0" collapsedLevelsAreSubtotals="1" fieldPosition="0"/>
    </format>
    <format dxfId="160">
      <pivotArea field="0" type="button" dataOnly="0" labelOnly="1" outline="0" axis="axisRow" fieldPosition="0"/>
    </format>
    <format dxfId="159">
      <pivotArea dataOnly="0" labelOnly="1" fieldPosition="0">
        <references count="1">
          <reference field="0" count="0"/>
        </references>
      </pivotArea>
    </format>
    <format dxfId="158">
      <pivotArea dataOnly="0" labelOnly="1" grandRow="1" outline="0" fieldPosition="0"/>
    </format>
    <format dxfId="157">
      <pivotArea dataOnly="0" labelOnly="1" outline="0" axis="axisValues" fieldPosition="0"/>
    </format>
    <format dxfId="156">
      <pivotArea type="all" dataOnly="0" outline="0" fieldPosition="0"/>
    </format>
    <format dxfId="155">
      <pivotArea outline="0" collapsedLevelsAreSubtotals="1" fieldPosition="0"/>
    </format>
    <format dxfId="154">
      <pivotArea field="0" type="button" dataOnly="0" labelOnly="1" outline="0" axis="axisRow" fieldPosition="0"/>
    </format>
    <format dxfId="153">
      <pivotArea dataOnly="0" labelOnly="1" fieldPosition="0">
        <references count="1">
          <reference field="0" count="0"/>
        </references>
      </pivotArea>
    </format>
    <format dxfId="152">
      <pivotArea dataOnly="0" labelOnly="1" grandRow="1" outline="0" fieldPosition="0"/>
    </format>
    <format dxfId="151">
      <pivotArea dataOnly="0" labelOnly="1" outline="0" axis="axisValues" fieldPosition="0"/>
    </format>
    <format dxfId="150">
      <pivotArea type="all" dataOnly="0" outline="0" fieldPosition="0"/>
    </format>
    <format dxfId="149">
      <pivotArea outline="0" collapsedLevelsAreSubtotals="1" fieldPosition="0"/>
    </format>
    <format dxfId="148">
      <pivotArea field="0" type="button" dataOnly="0" labelOnly="1" outline="0" axis="axisRow" fieldPosition="0"/>
    </format>
    <format dxfId="147">
      <pivotArea dataOnly="0" labelOnly="1" fieldPosition="0">
        <references count="1">
          <reference field="0" count="0"/>
        </references>
      </pivotArea>
    </format>
    <format dxfId="146">
      <pivotArea dataOnly="0" labelOnly="1" grandRow="1" outline="0" fieldPosition="0"/>
    </format>
    <format dxfId="145">
      <pivotArea dataOnly="0" labelOnly="1" outline="0" axis="axisValues" fieldPosition="0"/>
    </format>
    <format dxfId="144">
      <pivotArea collapsedLevelsAreSubtotals="1" fieldPosition="0">
        <references count="1">
          <reference field="0" count="0"/>
        </references>
      </pivotArea>
    </format>
    <format dxfId="143">
      <pivotArea dataOnly="0" labelOnly="1" fieldPosition="0">
        <references count="1">
          <reference field="0" count="0"/>
        </references>
      </pivotArea>
    </format>
    <format dxfId="142">
      <pivotArea collapsedLevelsAreSubtotals="1" fieldPosition="0">
        <references count="1">
          <reference field="0" count="0"/>
        </references>
      </pivotArea>
    </format>
    <format dxfId="141">
      <pivotArea outline="0" fieldPosition="0">
        <references count="1">
          <reference field="4294967294" count="1">
            <x v="0"/>
          </reference>
        </references>
      </pivotArea>
    </format>
    <format dxfId="140">
      <pivotArea collapsedLevelsAreSubtotals="1" fieldPosition="0">
        <references count="1">
          <reference field="0" count="8">
            <x v="0"/>
            <x v="1"/>
            <x v="2"/>
            <x v="3"/>
            <x v="4"/>
            <x v="5"/>
            <x v="6"/>
            <x v="7"/>
          </reference>
        </references>
      </pivotArea>
    </format>
    <format dxfId="139">
      <pivotArea dataOnly="0" labelOnly="1" fieldPosition="0">
        <references count="1">
          <reference field="0" count="8">
            <x v="0"/>
            <x v="1"/>
            <x v="2"/>
            <x v="3"/>
            <x v="4"/>
            <x v="5"/>
            <x v="6"/>
            <x v="7"/>
          </reference>
        </references>
      </pivotArea>
    </format>
  </formats>
  <chartFormats count="2">
    <chartFormat chart="4" format="1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4" format="12">
      <pivotArea type="data" outline="0" fieldPosition="0">
        <references count="2">
          <reference field="4294967294" count="1" selected="0">
            <x v="0"/>
          </reference>
          <reference field="0" count="1" selected="0">
            <x v="1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F3B27E8-4D06-4C91-9C6B-5819DF12280E}" name="TablaDinámica1" cacheId="16" applyNumberFormats="0" applyBorderFormats="0" applyFontFormats="0" applyPatternFormats="0" applyAlignmentFormats="0" applyWidthHeightFormats="1" dataCaption="Valores" updatedVersion="7" minRefreshableVersion="3" useAutoFormatting="1" itemPrintTitles="1" createdVersion="6" indent="0" outline="1" outlineData="1" multipleFieldFilters="0" chartFormat="39" rowHeaderCaption="Concepto Ingreso">
  <location ref="B6:D8" firstHeaderRow="0" firstDataRow="1" firstDataCol="1"/>
  <pivotFields count="7">
    <pivotField axis="axisRow" showAll="0">
      <items count="14">
        <item x="8"/>
        <item x="0"/>
        <item x="7"/>
        <item x="10"/>
        <item x="12"/>
        <item x="1"/>
        <item x="2"/>
        <item x="4"/>
        <item x="9"/>
        <item x="11"/>
        <item x="5"/>
        <item x="6"/>
        <item x="3"/>
        <item t="default"/>
      </items>
    </pivotField>
    <pivotField axis="axisRow" subtotalTop="0" showAll="0">
      <items count="2">
        <item sd="0" x="0"/>
        <item t="default"/>
      </items>
    </pivotField>
    <pivotField numFmtId="164" showAll="0"/>
    <pivotField subtotalTop="0" showAll="0"/>
    <pivotField dataField="1" numFmtId="164" showAll="0"/>
    <pivotField dataField="1" numFmtId="164" showAll="0"/>
    <pivotField numFmtId="164" showAll="0"/>
  </pivotFields>
  <rowFields count="2">
    <field x="1"/>
    <field x="0"/>
  </rowFields>
  <rowItems count="2">
    <i>
      <x/>
    </i>
    <i t="grand">
      <x/>
    </i>
  </rowItems>
  <colFields count="1">
    <field x="-2"/>
  </colFields>
  <colItems count="2">
    <i>
      <x/>
    </i>
    <i i="1">
      <x v="1"/>
    </i>
  </colItems>
  <dataFields count="2">
    <dataField name="Suma de _x000a_AFORO VIGENTE_x000a_" fld="4" baseField="0" baseItem="0"/>
    <dataField name="Suma de _x000a_RECAUDO EN EFECTIVO _x000a_" fld="5" baseField="0" baseItem="0"/>
  </dataFields>
  <formats count="2">
    <format dxfId="130">
      <pivotArea collapsedLevelsAreSubtotals="1" fieldPosition="0">
        <references count="1">
          <reference field="1" count="0"/>
        </references>
      </pivotArea>
    </format>
    <format dxfId="129">
      <pivotArea outline="0" collapsedLevelsAreSubtotals="1" fieldPosition="0"/>
    </format>
  </formats>
  <chartFormats count="2">
    <chartFormat chart="35" format="14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5" format="15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altText="Aforo Vs Recaudo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ivotTable" Target="../pivotTables/pivotTable3.xml"/><Relationship Id="rId1" Type="http://schemas.openxmlformats.org/officeDocument/2006/relationships/pivotTable" Target="../pivotTables/pivotTable2.xml"/><Relationship Id="rId4" Type="http://schemas.openxmlformats.org/officeDocument/2006/relationships/drawing" Target="../drawings/drawing4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ivotTable" Target="../pivotTables/pivot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-0.249977111117893"/>
  </sheetPr>
  <dimension ref="A9:B14"/>
  <sheetViews>
    <sheetView showGridLines="0" showRowColHeaders="0" tabSelected="1" workbookViewId="0">
      <selection activeCell="B7" sqref="B7"/>
    </sheetView>
  </sheetViews>
  <sheetFormatPr baseColWidth="10" defaultRowHeight="15" x14ac:dyDescent="0.25"/>
  <cols>
    <col min="1" max="1" width="31.140625" style="15" bestFit="1" customWidth="1"/>
    <col min="2" max="2" width="165.5703125" style="15" bestFit="1" customWidth="1"/>
    <col min="3" max="16384" width="11.42578125" style="15"/>
  </cols>
  <sheetData>
    <row r="9" spans="1:2" ht="36" x14ac:dyDescent="0.55000000000000004">
      <c r="A9" s="18"/>
      <c r="B9" s="19" t="s">
        <v>15</v>
      </c>
    </row>
    <row r="10" spans="1:2" ht="36" x14ac:dyDescent="0.55000000000000004">
      <c r="A10" s="18"/>
      <c r="B10" s="19" t="s">
        <v>26</v>
      </c>
    </row>
    <row r="11" spans="1:2" ht="36" x14ac:dyDescent="0.55000000000000004">
      <c r="A11" s="18"/>
      <c r="B11" s="19" t="s">
        <v>25</v>
      </c>
    </row>
    <row r="12" spans="1:2" ht="36" x14ac:dyDescent="0.55000000000000004">
      <c r="B12" s="17"/>
    </row>
    <row r="13" spans="1:2" ht="36" x14ac:dyDescent="0.55000000000000004">
      <c r="B13" s="17"/>
    </row>
    <row r="14" spans="1:2" ht="36" x14ac:dyDescent="0.55000000000000004">
      <c r="B14" s="16"/>
    </row>
  </sheetData>
  <hyperlinks>
    <hyperlink ref="B9" location="'Parcitipación Aforo por Concept'!A1" display="Participación Aforo vigente por Tipo de Recursos" xr:uid="{00000000-0004-0000-0000-000000000000}"/>
    <hyperlink ref="B10" location="'Recaudo Recursos Propios'!A1" display="Desagregación Recaudo por Concepto" xr:uid="{00000000-0004-0000-0000-000001000000}"/>
    <hyperlink ref="B11" location="'Aforo Vs Recaudo Rec Propios'!A1" display="Recaudo Vs Aforo" xr:uid="{00000000-0004-0000-0000-000002000000}"/>
  </hyperlinks>
  <pageMargins left="0.7" right="0.7" top="0.75" bottom="0.75" header="0.3" footer="0.3"/>
  <pageSetup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/>
    <pageSetUpPr fitToPage="1"/>
  </sheetPr>
  <dimension ref="B5:F8"/>
  <sheetViews>
    <sheetView showGridLines="0" showRowColHeaders="0" topLeftCell="A7" workbookViewId="0">
      <selection activeCell="C7" sqref="C7"/>
    </sheetView>
  </sheetViews>
  <sheetFormatPr baseColWidth="10" defaultRowHeight="15" x14ac:dyDescent="0.25"/>
  <cols>
    <col min="2" max="2" width="15" bestFit="1" customWidth="1"/>
    <col min="3" max="3" width="26" bestFit="1" customWidth="1"/>
    <col min="4" max="5" width="12.5703125" bestFit="1" customWidth="1"/>
    <col min="6" max="6" width="24.7109375" bestFit="1" customWidth="1"/>
    <col min="7" max="7" width="48.5703125" bestFit="1" customWidth="1"/>
    <col min="8" max="8" width="47.5703125" bestFit="1" customWidth="1"/>
    <col min="9" max="9" width="43" bestFit="1" customWidth="1"/>
    <col min="10" max="10" width="51.42578125" bestFit="1" customWidth="1"/>
    <col min="11" max="11" width="12.5703125" bestFit="1" customWidth="1"/>
  </cols>
  <sheetData>
    <row r="5" spans="2:6" x14ac:dyDescent="0.25">
      <c r="B5" s="5" t="s">
        <v>14</v>
      </c>
      <c r="C5" t="s">
        <v>40</v>
      </c>
    </row>
    <row r="6" spans="2:6" x14ac:dyDescent="0.25">
      <c r="B6" s="6" t="s">
        <v>4</v>
      </c>
      <c r="C6" s="9">
        <v>5024124.2921670005</v>
      </c>
    </row>
    <row r="7" spans="2:6" x14ac:dyDescent="0.25">
      <c r="B7" s="6" t="s">
        <v>3</v>
      </c>
      <c r="C7" s="9">
        <v>284167</v>
      </c>
    </row>
    <row r="8" spans="2:6" x14ac:dyDescent="0.25">
      <c r="B8" s="6" t="s">
        <v>5</v>
      </c>
      <c r="C8" s="9">
        <v>5308291.2921670005</v>
      </c>
      <c r="F8" s="12"/>
    </row>
  </sheetData>
  <pageMargins left="0.19685039370078741" right="0.19685039370078741" top="0.74803149606299213" bottom="0.74803149606299213" header="0.31496062992125984" footer="0.31496062992125984"/>
  <pageSetup scale="95" orientation="landscape" horizontalDpi="4294967293" verticalDpi="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/>
  </sheetPr>
  <dimension ref="A6:G60"/>
  <sheetViews>
    <sheetView showGridLines="0" zoomScale="95" zoomScaleNormal="95" workbookViewId="0"/>
  </sheetViews>
  <sheetFormatPr baseColWidth="10" defaultRowHeight="15" x14ac:dyDescent="0.25"/>
  <cols>
    <col min="3" max="3" width="98.140625" bestFit="1" customWidth="1"/>
    <col min="4" max="4" width="16.7109375" bestFit="1" customWidth="1"/>
    <col min="5" max="6" width="14.5703125" customWidth="1"/>
    <col min="7" max="7" width="47.5703125" bestFit="1" customWidth="1"/>
    <col min="8" max="8" width="43" bestFit="1" customWidth="1"/>
    <col min="9" max="9" width="51.42578125" bestFit="1" customWidth="1"/>
    <col min="10" max="10" width="12.5703125" bestFit="1" customWidth="1"/>
  </cols>
  <sheetData>
    <row r="6" spans="3:5" x14ac:dyDescent="0.25">
      <c r="C6" s="5" t="s">
        <v>2</v>
      </c>
      <c r="D6" t="s">
        <v>3</v>
      </c>
    </row>
    <row r="8" spans="3:5" ht="60" x14ac:dyDescent="0.25">
      <c r="C8" s="41" t="s">
        <v>12</v>
      </c>
      <c r="D8" s="42" t="s">
        <v>43</v>
      </c>
      <c r="E8" s="42" t="s">
        <v>44</v>
      </c>
    </row>
    <row r="9" spans="3:5" x14ac:dyDescent="0.25">
      <c r="C9" s="6" t="s">
        <v>30</v>
      </c>
      <c r="D9" s="38">
        <v>94759034642.290009</v>
      </c>
      <c r="E9" s="10">
        <v>0.7989991257226674</v>
      </c>
    </row>
    <row r="10" spans="3:5" x14ac:dyDescent="0.25">
      <c r="C10" s="6" t="s">
        <v>49</v>
      </c>
      <c r="D10" s="38">
        <v>11059881344</v>
      </c>
      <c r="E10" s="10">
        <v>9.3255862702812387E-2</v>
      </c>
    </row>
    <row r="11" spans="3:5" x14ac:dyDescent="0.25">
      <c r="C11" s="6" t="s">
        <v>28</v>
      </c>
      <c r="D11" s="38">
        <v>10827028567.709999</v>
      </c>
      <c r="E11" s="10">
        <v>9.1292470342599644E-2</v>
      </c>
    </row>
    <row r="12" spans="3:5" x14ac:dyDescent="0.25">
      <c r="C12" s="6" t="s">
        <v>34</v>
      </c>
      <c r="D12" s="38">
        <v>984978753.79999995</v>
      </c>
      <c r="E12" s="10">
        <v>8.3052467357067547E-3</v>
      </c>
    </row>
    <row r="13" spans="3:5" x14ac:dyDescent="0.25">
      <c r="C13" s="6" t="s">
        <v>24</v>
      </c>
      <c r="D13" s="38">
        <v>626518493.73999989</v>
      </c>
      <c r="E13" s="10">
        <v>5.282744074346396E-3</v>
      </c>
    </row>
    <row r="14" spans="3:5" x14ac:dyDescent="0.25">
      <c r="C14" s="6" t="s">
        <v>32</v>
      </c>
      <c r="D14" s="38">
        <v>217119970</v>
      </c>
      <c r="E14" s="10">
        <v>1.830734840870888E-3</v>
      </c>
    </row>
    <row r="15" spans="3:5" x14ac:dyDescent="0.25">
      <c r="C15" s="6" t="s">
        <v>11</v>
      </c>
      <c r="D15" s="38">
        <v>44681342.250000007</v>
      </c>
      <c r="E15" s="10">
        <v>3.7674880847649093E-4</v>
      </c>
    </row>
    <row r="16" spans="3:5" x14ac:dyDescent="0.25">
      <c r="C16" s="6" t="s">
        <v>52</v>
      </c>
      <c r="D16" s="38">
        <v>26186917</v>
      </c>
      <c r="E16" s="10">
        <v>2.2080558194114596E-4</v>
      </c>
    </row>
    <row r="17" spans="1:6" x14ac:dyDescent="0.25">
      <c r="C17" s="6" t="s">
        <v>19</v>
      </c>
      <c r="D17" s="38">
        <v>19625238.710000001</v>
      </c>
      <c r="E17" s="10">
        <v>1.6547813757898476E-4</v>
      </c>
    </row>
    <row r="18" spans="1:6" x14ac:dyDescent="0.25">
      <c r="C18" s="6" t="s">
        <v>50</v>
      </c>
      <c r="D18" s="38">
        <v>17556041.600000001</v>
      </c>
      <c r="E18" s="10">
        <v>1.4803086526264116E-4</v>
      </c>
    </row>
    <row r="19" spans="1:6" x14ac:dyDescent="0.25">
      <c r="C19" s="6" t="s">
        <v>21</v>
      </c>
      <c r="D19" s="9">
        <v>13765571</v>
      </c>
      <c r="E19" s="10">
        <v>1.1606997934912165E-4</v>
      </c>
    </row>
    <row r="20" spans="1:6" x14ac:dyDescent="0.25">
      <c r="A20" s="22"/>
      <c r="B20" s="33"/>
      <c r="C20" s="6" t="s">
        <v>46</v>
      </c>
      <c r="D20" s="38">
        <v>792491</v>
      </c>
      <c r="E20" s="46">
        <v>6.6822083881856236E-6</v>
      </c>
      <c r="F20" s="22"/>
    </row>
    <row r="21" spans="1:6" x14ac:dyDescent="0.25">
      <c r="A21" s="25"/>
      <c r="B21" s="32"/>
      <c r="C21" s="6" t="s">
        <v>5</v>
      </c>
      <c r="D21" s="38">
        <v>118597169373.10001</v>
      </c>
      <c r="E21" s="10">
        <v>1</v>
      </c>
      <c r="F21" s="23"/>
    </row>
    <row r="22" spans="1:6" x14ac:dyDescent="0.25">
      <c r="A22" s="25"/>
      <c r="B22" s="32"/>
      <c r="C22" s="32"/>
      <c r="D22" s="32"/>
      <c r="E22" s="25"/>
      <c r="F22" s="23"/>
    </row>
    <row r="23" spans="1:6" x14ac:dyDescent="0.25">
      <c r="A23" s="25"/>
      <c r="B23" s="32"/>
      <c r="E23" s="25"/>
      <c r="F23" s="23"/>
    </row>
    <row r="24" spans="1:6" x14ac:dyDescent="0.25">
      <c r="A24" s="25"/>
      <c r="B24" s="32"/>
      <c r="C24" s="26" t="s">
        <v>2</v>
      </c>
      <c r="D24" s="26" t="s">
        <v>3</v>
      </c>
      <c r="E24" s="25"/>
      <c r="F24" s="23"/>
    </row>
    <row r="25" spans="1:6" x14ac:dyDescent="0.25">
      <c r="A25" s="25"/>
      <c r="B25" s="32"/>
      <c r="C25" s="32"/>
      <c r="D25" s="32"/>
      <c r="E25" s="25"/>
      <c r="F25" s="23"/>
    </row>
    <row r="26" spans="1:6" x14ac:dyDescent="0.25">
      <c r="A26" s="25"/>
      <c r="B26" s="32"/>
      <c r="C26" s="26" t="s">
        <v>12</v>
      </c>
      <c r="D26" s="26" t="s">
        <v>42</v>
      </c>
      <c r="E26" s="25"/>
      <c r="F26" s="23"/>
    </row>
    <row r="27" spans="1:6" x14ac:dyDescent="0.25">
      <c r="A27" s="25"/>
      <c r="B27" s="32"/>
      <c r="C27" s="44" t="s">
        <v>46</v>
      </c>
      <c r="D27" s="43">
        <v>6.6822083881856227E-6</v>
      </c>
      <c r="E27" s="25"/>
      <c r="F27" s="23"/>
    </row>
    <row r="28" spans="1:6" x14ac:dyDescent="0.25">
      <c r="A28" s="25"/>
      <c r="B28" s="32"/>
      <c r="C28" s="27" t="s">
        <v>21</v>
      </c>
      <c r="D28" s="28">
        <v>1.1606997934912163E-4</v>
      </c>
      <c r="E28" s="25"/>
      <c r="F28" s="23"/>
    </row>
    <row r="29" spans="1:6" x14ac:dyDescent="0.25">
      <c r="A29" s="25"/>
      <c r="B29" s="32"/>
      <c r="C29" s="44" t="s">
        <v>50</v>
      </c>
      <c r="D29" s="43">
        <v>1.4803086526264116E-4</v>
      </c>
      <c r="E29" s="25"/>
      <c r="F29" s="23"/>
    </row>
    <row r="30" spans="1:6" x14ac:dyDescent="0.25">
      <c r="A30" s="25"/>
      <c r="B30" s="32"/>
      <c r="C30" s="27" t="s">
        <v>19</v>
      </c>
      <c r="D30" s="28">
        <v>1.6547813757898473E-4</v>
      </c>
      <c r="E30" s="25"/>
      <c r="F30" s="23"/>
    </row>
    <row r="31" spans="1:6" x14ac:dyDescent="0.25">
      <c r="A31" s="25"/>
      <c r="B31" s="32"/>
      <c r="C31" s="44" t="s">
        <v>52</v>
      </c>
      <c r="D31" s="43">
        <v>2.2080558194114593E-4</v>
      </c>
      <c r="E31" s="25"/>
      <c r="F31" s="23"/>
    </row>
    <row r="32" spans="1:6" x14ac:dyDescent="0.25">
      <c r="A32" s="25"/>
      <c r="B32" s="32"/>
      <c r="C32" s="27" t="s">
        <v>11</v>
      </c>
      <c r="D32" s="28">
        <v>3.7674880847649088E-4</v>
      </c>
      <c r="E32" s="25"/>
      <c r="F32" s="23"/>
    </row>
    <row r="33" spans="1:7" x14ac:dyDescent="0.25">
      <c r="A33" s="25"/>
      <c r="B33" s="32"/>
      <c r="C33" s="27" t="s">
        <v>32</v>
      </c>
      <c r="D33" s="28">
        <v>1.8307348408708878E-3</v>
      </c>
      <c r="E33" s="25"/>
      <c r="F33" s="23"/>
    </row>
    <row r="34" spans="1:7" x14ac:dyDescent="0.25">
      <c r="A34" s="25"/>
      <c r="B34" s="32"/>
      <c r="C34" s="27" t="s">
        <v>24</v>
      </c>
      <c r="D34" s="28">
        <v>5.2827440743463952E-3</v>
      </c>
      <c r="E34" s="25"/>
      <c r="F34" s="23"/>
    </row>
    <row r="35" spans="1:7" x14ac:dyDescent="0.25">
      <c r="A35" s="25"/>
      <c r="B35" s="32"/>
      <c r="C35" s="27" t="s">
        <v>34</v>
      </c>
      <c r="D35" s="28">
        <v>8.305246735706753E-3</v>
      </c>
      <c r="E35" s="25"/>
      <c r="F35" s="23"/>
    </row>
    <row r="36" spans="1:7" x14ac:dyDescent="0.25">
      <c r="A36" s="25"/>
      <c r="B36" s="32"/>
      <c r="C36" s="27" t="s">
        <v>28</v>
      </c>
      <c r="D36" s="28">
        <v>9.129247034259963E-2</v>
      </c>
      <c r="E36" s="25"/>
      <c r="F36" s="23"/>
    </row>
    <row r="37" spans="1:7" x14ac:dyDescent="0.25">
      <c r="A37" s="25"/>
      <c r="B37" s="32"/>
      <c r="C37" s="44" t="s">
        <v>49</v>
      </c>
      <c r="D37" s="43">
        <v>9.3255862702812373E-2</v>
      </c>
      <c r="E37" s="25"/>
      <c r="F37" s="23"/>
    </row>
    <row r="38" spans="1:7" x14ac:dyDescent="0.25">
      <c r="A38" s="25"/>
      <c r="B38" s="32"/>
      <c r="C38" s="27" t="s">
        <v>30</v>
      </c>
      <c r="D38" s="28">
        <v>0.79899912572266729</v>
      </c>
      <c r="E38" s="25"/>
      <c r="F38" s="23"/>
    </row>
    <row r="39" spans="1:7" x14ac:dyDescent="0.25">
      <c r="A39" s="25"/>
      <c r="B39" s="32"/>
      <c r="C39" s="27" t="s">
        <v>5</v>
      </c>
      <c r="D39" s="28">
        <v>1</v>
      </c>
      <c r="E39" s="25"/>
      <c r="F39" s="23"/>
    </row>
    <row r="40" spans="1:7" x14ac:dyDescent="0.25">
      <c r="A40" s="25"/>
      <c r="B40" s="32"/>
      <c r="E40" s="25"/>
      <c r="F40" s="23"/>
    </row>
    <row r="41" spans="1:7" x14ac:dyDescent="0.25">
      <c r="A41" s="23"/>
      <c r="B41" s="32"/>
      <c r="C41" s="33"/>
      <c r="D41" s="33"/>
      <c r="E41" s="23"/>
      <c r="F41" s="23"/>
    </row>
    <row r="42" spans="1:7" x14ac:dyDescent="0.25">
      <c r="A42" s="11"/>
      <c r="B42" s="32"/>
      <c r="C42" s="32"/>
      <c r="D42" s="32"/>
      <c r="E42" s="11"/>
      <c r="F42" s="11"/>
    </row>
    <row r="43" spans="1:7" x14ac:dyDescent="0.25">
      <c r="A43" s="11"/>
      <c r="B43" s="32"/>
      <c r="C43" s="32"/>
      <c r="D43" s="32"/>
      <c r="E43" s="11"/>
      <c r="F43" s="11"/>
    </row>
    <row r="44" spans="1:7" x14ac:dyDescent="0.25">
      <c r="B44" s="33"/>
      <c r="C44" s="33"/>
      <c r="D44" s="33"/>
    </row>
    <row r="45" spans="1:7" x14ac:dyDescent="0.25">
      <c r="B45" s="33"/>
      <c r="C45" s="33"/>
      <c r="D45" s="33"/>
    </row>
    <row r="46" spans="1:7" x14ac:dyDescent="0.25">
      <c r="B46" s="33"/>
      <c r="C46" s="33"/>
      <c r="D46" s="33"/>
    </row>
    <row r="47" spans="1:7" x14ac:dyDescent="0.25">
      <c r="A47" s="24"/>
      <c r="B47" s="33"/>
      <c r="C47" s="33"/>
      <c r="D47" s="33"/>
      <c r="E47" s="24"/>
      <c r="F47" s="24"/>
      <c r="G47" s="24"/>
    </row>
    <row r="48" spans="1:7" x14ac:dyDescent="0.25">
      <c r="A48" s="24"/>
      <c r="B48" s="33"/>
      <c r="C48" s="33"/>
      <c r="D48" s="33"/>
      <c r="E48" s="24"/>
      <c r="F48" s="24"/>
      <c r="G48" s="24"/>
    </row>
    <row r="49" spans="1:7" x14ac:dyDescent="0.25">
      <c r="A49" s="24"/>
      <c r="B49" s="33"/>
      <c r="C49" s="33"/>
      <c r="D49" s="33"/>
      <c r="E49" s="24"/>
      <c r="F49" s="24"/>
      <c r="G49" s="24"/>
    </row>
    <row r="50" spans="1:7" x14ac:dyDescent="0.25">
      <c r="A50" s="24"/>
      <c r="B50" s="33"/>
      <c r="C50" s="33"/>
      <c r="D50" s="33"/>
      <c r="E50" s="24"/>
      <c r="F50" s="24"/>
      <c r="G50" s="24"/>
    </row>
    <row r="51" spans="1:7" x14ac:dyDescent="0.25">
      <c r="A51" s="24"/>
      <c r="B51" s="33"/>
      <c r="C51" s="33"/>
      <c r="D51" s="33"/>
      <c r="E51" s="24"/>
      <c r="F51" s="24"/>
      <c r="G51" s="24"/>
    </row>
    <row r="52" spans="1:7" x14ac:dyDescent="0.25">
      <c r="A52" s="24"/>
      <c r="B52" s="24"/>
      <c r="C52" s="24"/>
      <c r="D52" s="24"/>
      <c r="E52" s="24"/>
      <c r="F52" s="24"/>
      <c r="G52" s="24"/>
    </row>
    <row r="53" spans="1:7" x14ac:dyDescent="0.25">
      <c r="A53" s="24"/>
      <c r="B53" s="24"/>
      <c r="C53" s="24"/>
      <c r="D53" s="24"/>
      <c r="E53" s="24"/>
      <c r="F53" s="24"/>
      <c r="G53" s="24"/>
    </row>
    <row r="54" spans="1:7" x14ac:dyDescent="0.25">
      <c r="A54" s="24"/>
      <c r="B54" s="24"/>
      <c r="C54" s="24"/>
      <c r="D54" s="24"/>
      <c r="E54" s="24"/>
      <c r="F54" s="24"/>
      <c r="G54" s="24"/>
    </row>
    <row r="55" spans="1:7" x14ac:dyDescent="0.25">
      <c r="A55" s="24"/>
      <c r="B55" s="24"/>
      <c r="C55" s="24"/>
      <c r="D55" s="24"/>
      <c r="E55" s="24"/>
      <c r="F55" s="24"/>
      <c r="G55" s="24"/>
    </row>
    <row r="56" spans="1:7" x14ac:dyDescent="0.25">
      <c r="A56" s="24"/>
      <c r="B56" s="24"/>
      <c r="C56" s="24"/>
      <c r="D56" s="24"/>
      <c r="E56" s="24"/>
      <c r="F56" s="24"/>
      <c r="G56" s="24"/>
    </row>
    <row r="57" spans="1:7" x14ac:dyDescent="0.25">
      <c r="A57" s="24"/>
      <c r="B57" s="24"/>
      <c r="C57" s="24"/>
      <c r="D57" s="24"/>
      <c r="E57" s="24"/>
      <c r="F57" s="24"/>
      <c r="G57" s="24"/>
    </row>
    <row r="58" spans="1:7" x14ac:dyDescent="0.25">
      <c r="A58" s="24"/>
      <c r="B58" s="24"/>
      <c r="C58" s="24"/>
      <c r="D58" s="24"/>
      <c r="E58" s="24"/>
      <c r="F58" s="24"/>
      <c r="G58" s="24"/>
    </row>
    <row r="59" spans="1:7" x14ac:dyDescent="0.25">
      <c r="A59" s="24"/>
      <c r="B59" s="24"/>
      <c r="C59" s="24"/>
      <c r="D59" s="24"/>
      <c r="E59" s="24"/>
      <c r="F59" s="24"/>
      <c r="G59" s="24"/>
    </row>
    <row r="60" spans="1:7" x14ac:dyDescent="0.25">
      <c r="A60" s="24"/>
      <c r="B60" s="24"/>
      <c r="C60" s="24"/>
      <c r="D60" s="24"/>
      <c r="E60" s="24"/>
      <c r="F60" s="24"/>
      <c r="G60" s="24"/>
    </row>
  </sheetData>
  <pageMargins left="0.7" right="0.7" top="0.75" bottom="0.75" header="0.3" footer="0.3"/>
  <pageSetup paperSize="9" orientation="portrait" horizontalDpi="0" verticalDpi="0" r:id="rId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39"/>
  <sheetViews>
    <sheetView topLeftCell="A13" zoomScaleNormal="100" workbookViewId="0">
      <selection activeCell="B5" sqref="B5"/>
    </sheetView>
  </sheetViews>
  <sheetFormatPr baseColWidth="10" defaultRowHeight="20.100000000000001" customHeight="1" x14ac:dyDescent="0.25"/>
  <cols>
    <col min="1" max="1" width="17.140625" style="1" bestFit="1" customWidth="1"/>
    <col min="2" max="2" width="56.7109375" style="1" bestFit="1" customWidth="1"/>
    <col min="3" max="3" width="11.5703125" style="1" customWidth="1"/>
    <col min="4" max="4" width="20.5703125" style="2" bestFit="1" customWidth="1"/>
    <col min="5" max="5" width="24.28515625" style="2" bestFit="1" customWidth="1"/>
    <col min="6" max="6" width="20.5703125" style="2" bestFit="1" customWidth="1"/>
    <col min="7" max="7" width="21.42578125" style="2" customWidth="1"/>
    <col min="8" max="8" width="32.42578125" style="29" customWidth="1"/>
    <col min="9" max="9" width="22" style="1" customWidth="1"/>
    <col min="10" max="10" width="20.42578125" style="1" bestFit="1" customWidth="1"/>
    <col min="11" max="11" width="11.5703125" style="1" bestFit="1" customWidth="1"/>
    <col min="12" max="16384" width="11.42578125" style="1"/>
  </cols>
  <sheetData>
    <row r="1" spans="1:9" s="3" customFormat="1" ht="51" customHeight="1" thickBot="1" x14ac:dyDescent="0.3">
      <c r="A1" s="34" t="s">
        <v>0</v>
      </c>
      <c r="B1" s="35" t="s">
        <v>7</v>
      </c>
      <c r="C1" s="35" t="s">
        <v>2</v>
      </c>
      <c r="D1" s="36" t="s">
        <v>36</v>
      </c>
      <c r="E1" s="36" t="s">
        <v>1</v>
      </c>
      <c r="F1" s="36" t="s">
        <v>37</v>
      </c>
      <c r="G1" s="36" t="s">
        <v>38</v>
      </c>
      <c r="H1" s="37" t="s">
        <v>39</v>
      </c>
    </row>
    <row r="2" spans="1:9" s="3" customFormat="1" ht="18" customHeight="1" thickBot="1" x14ac:dyDescent="0.3">
      <c r="A2" s="20" t="s">
        <v>16</v>
      </c>
      <c r="B2" s="21" t="s">
        <v>17</v>
      </c>
      <c r="C2" s="21" t="s">
        <v>3</v>
      </c>
      <c r="D2" s="30">
        <f>+D20/1000000</f>
        <v>284167</v>
      </c>
      <c r="E2" s="30">
        <f t="shared" ref="E2:H2" si="0">+E20/1000000</f>
        <v>0</v>
      </c>
      <c r="F2" s="30">
        <f t="shared" si="0"/>
        <v>284167</v>
      </c>
      <c r="G2" s="30">
        <f t="shared" si="0"/>
        <v>0</v>
      </c>
      <c r="H2" s="30">
        <f t="shared" si="0"/>
        <v>178580.93679000001</v>
      </c>
    </row>
    <row r="3" spans="1:9" ht="18" customHeight="1" thickBot="1" x14ac:dyDescent="0.3">
      <c r="A3" s="20" t="s">
        <v>27</v>
      </c>
      <c r="B3" s="21" t="s">
        <v>28</v>
      </c>
      <c r="C3" s="21" t="s">
        <v>3</v>
      </c>
      <c r="D3" s="30">
        <f t="shared" ref="D3:H3" si="1">+D21/1000000</f>
        <v>0</v>
      </c>
      <c r="E3" s="30">
        <f t="shared" si="1"/>
        <v>0</v>
      </c>
      <c r="F3" s="30">
        <f t="shared" si="1"/>
        <v>0</v>
      </c>
      <c r="G3" s="30">
        <f t="shared" si="1"/>
        <v>10827.028567709998</v>
      </c>
      <c r="H3" s="30">
        <f t="shared" si="1"/>
        <v>-10827.028567709998</v>
      </c>
    </row>
    <row r="4" spans="1:9" ht="18" customHeight="1" thickBot="1" x14ac:dyDescent="0.3">
      <c r="A4" s="20" t="s">
        <v>29</v>
      </c>
      <c r="B4" s="21" t="s">
        <v>30</v>
      </c>
      <c r="C4" s="21" t="s">
        <v>3</v>
      </c>
      <c r="D4" s="30">
        <f t="shared" ref="D4:H4" si="2">+D22/1000000</f>
        <v>0</v>
      </c>
      <c r="E4" s="30">
        <f t="shared" si="2"/>
        <v>0</v>
      </c>
      <c r="F4" s="30">
        <f t="shared" si="2"/>
        <v>0</v>
      </c>
      <c r="G4" s="30">
        <f t="shared" si="2"/>
        <v>94759.034642290004</v>
      </c>
      <c r="H4" s="30">
        <f t="shared" si="2"/>
        <v>-94759.034642290004</v>
      </c>
    </row>
    <row r="5" spans="1:9" ht="18" customHeight="1" thickBot="1" x14ac:dyDescent="0.3">
      <c r="A5" s="20" t="s">
        <v>51</v>
      </c>
      <c r="B5" s="21" t="s">
        <v>52</v>
      </c>
      <c r="C5" s="21" t="s">
        <v>3</v>
      </c>
      <c r="D5" s="30">
        <f>+D23/1000000</f>
        <v>0</v>
      </c>
      <c r="E5" s="30">
        <f>+E23/1000000</f>
        <v>0</v>
      </c>
      <c r="F5" s="30">
        <f>+F23/1000000</f>
        <v>0</v>
      </c>
      <c r="G5" s="30">
        <f>+G23/1000000</f>
        <v>26.186917000000001</v>
      </c>
      <c r="H5" s="30">
        <f>+H23/1000000</f>
        <v>-26.186917000000001</v>
      </c>
    </row>
    <row r="6" spans="1:9" ht="18" customHeight="1" thickBot="1" x14ac:dyDescent="0.3">
      <c r="A6" s="20" t="s">
        <v>31</v>
      </c>
      <c r="B6" s="21" t="s">
        <v>32</v>
      </c>
      <c r="C6" s="21" t="s">
        <v>3</v>
      </c>
      <c r="D6" s="30">
        <f t="shared" ref="D6:H6" si="3">+D24/1000000</f>
        <v>0</v>
      </c>
      <c r="E6" s="30">
        <f t="shared" si="3"/>
        <v>0</v>
      </c>
      <c r="F6" s="30">
        <f t="shared" si="3"/>
        <v>0</v>
      </c>
      <c r="G6" s="30">
        <f t="shared" si="3"/>
        <v>217.11997</v>
      </c>
      <c r="H6" s="30">
        <f t="shared" si="3"/>
        <v>-217.11997</v>
      </c>
    </row>
    <row r="7" spans="1:9" ht="18" customHeight="1" thickBot="1" x14ac:dyDescent="0.3">
      <c r="A7" s="20" t="s">
        <v>47</v>
      </c>
      <c r="B7" s="21" t="s">
        <v>49</v>
      </c>
      <c r="C7" s="21" t="s">
        <v>3</v>
      </c>
      <c r="D7" s="30">
        <f t="shared" ref="D7:H7" si="4">+D25/1000000</f>
        <v>0</v>
      </c>
      <c r="E7" s="30">
        <f t="shared" si="4"/>
        <v>0</v>
      </c>
      <c r="F7" s="30">
        <f t="shared" si="4"/>
        <v>0</v>
      </c>
      <c r="G7" s="30">
        <f t="shared" si="4"/>
        <v>11059.881343999999</v>
      </c>
      <c r="H7" s="30">
        <f t="shared" si="4"/>
        <v>-11059.881343999999</v>
      </c>
    </row>
    <row r="8" spans="1:9" ht="18" customHeight="1" thickBot="1" x14ac:dyDescent="0.3">
      <c r="A8" s="20" t="s">
        <v>48</v>
      </c>
      <c r="B8" s="21" t="s">
        <v>50</v>
      </c>
      <c r="C8" s="21" t="s">
        <v>3</v>
      </c>
      <c r="D8" s="30">
        <f t="shared" ref="D8:H8" si="5">+D26/1000000</f>
        <v>0</v>
      </c>
      <c r="E8" s="30">
        <f t="shared" si="5"/>
        <v>0</v>
      </c>
      <c r="F8" s="30">
        <f t="shared" si="5"/>
        <v>0</v>
      </c>
      <c r="G8" s="30">
        <f t="shared" si="5"/>
        <v>17.5560416</v>
      </c>
      <c r="H8" s="30">
        <f t="shared" si="5"/>
        <v>-17.5560416</v>
      </c>
    </row>
    <row r="9" spans="1:9" ht="18" customHeight="1" thickBot="1" x14ac:dyDescent="0.3">
      <c r="A9" s="20" t="s">
        <v>18</v>
      </c>
      <c r="B9" s="21" t="s">
        <v>19</v>
      </c>
      <c r="C9" s="21" t="s">
        <v>3</v>
      </c>
      <c r="D9" s="30">
        <f t="shared" ref="D9:H9" si="6">+D27/1000000</f>
        <v>0</v>
      </c>
      <c r="E9" s="30">
        <f t="shared" si="6"/>
        <v>0</v>
      </c>
      <c r="F9" s="30">
        <f t="shared" si="6"/>
        <v>0</v>
      </c>
      <c r="G9" s="30">
        <f t="shared" si="6"/>
        <v>19.625238710000001</v>
      </c>
      <c r="H9" s="30">
        <f t="shared" si="6"/>
        <v>-19.625238710000001</v>
      </c>
      <c r="I9" s="4"/>
    </row>
    <row r="10" spans="1:9" ht="18" customHeight="1" thickBot="1" x14ac:dyDescent="0.3">
      <c r="A10" s="20" t="s">
        <v>33</v>
      </c>
      <c r="B10" s="21" t="s">
        <v>11</v>
      </c>
      <c r="C10" s="21" t="s">
        <v>3</v>
      </c>
      <c r="D10" s="30">
        <f t="shared" ref="D10:H10" si="7">+D28/1000000</f>
        <v>0</v>
      </c>
      <c r="E10" s="30">
        <f t="shared" si="7"/>
        <v>0</v>
      </c>
      <c r="F10" s="30">
        <f t="shared" si="7"/>
        <v>0</v>
      </c>
      <c r="G10" s="30">
        <f t="shared" si="7"/>
        <v>44.681342250000007</v>
      </c>
      <c r="H10" s="30">
        <f t="shared" si="7"/>
        <v>-44.681342250000007</v>
      </c>
      <c r="I10" s="4"/>
    </row>
    <row r="11" spans="1:9" ht="18" customHeight="1" thickBot="1" x14ac:dyDescent="0.3">
      <c r="A11" s="20" t="s">
        <v>22</v>
      </c>
      <c r="B11" s="21" t="s">
        <v>34</v>
      </c>
      <c r="C11" s="21" t="s">
        <v>3</v>
      </c>
      <c r="D11" s="30">
        <f t="shared" ref="D11:H11" si="8">+D29/1000000</f>
        <v>0</v>
      </c>
      <c r="E11" s="30">
        <f t="shared" si="8"/>
        <v>0</v>
      </c>
      <c r="F11" s="30">
        <f t="shared" si="8"/>
        <v>0</v>
      </c>
      <c r="G11" s="30">
        <f t="shared" si="8"/>
        <v>984.97875379999994</v>
      </c>
      <c r="H11" s="30">
        <f t="shared" si="8"/>
        <v>-984.97875379999994</v>
      </c>
    </row>
    <row r="12" spans="1:9" ht="18" customHeight="1" thickBot="1" x14ac:dyDescent="0.3">
      <c r="A12" s="20" t="s">
        <v>20</v>
      </c>
      <c r="B12" s="21" t="s">
        <v>21</v>
      </c>
      <c r="C12" s="21" t="s">
        <v>3</v>
      </c>
      <c r="D12" s="30">
        <f t="shared" ref="D12:H12" si="9">+D30/1000000</f>
        <v>0</v>
      </c>
      <c r="E12" s="30">
        <f t="shared" si="9"/>
        <v>0</v>
      </c>
      <c r="F12" s="30">
        <f t="shared" si="9"/>
        <v>0</v>
      </c>
      <c r="G12" s="30">
        <f t="shared" si="9"/>
        <v>13.765571</v>
      </c>
      <c r="H12" s="30">
        <f t="shared" si="9"/>
        <v>-13.765571</v>
      </c>
    </row>
    <row r="13" spans="1:9" ht="18" customHeight="1" thickBot="1" x14ac:dyDescent="0.3">
      <c r="A13" s="20" t="s">
        <v>45</v>
      </c>
      <c r="B13" s="21" t="s">
        <v>46</v>
      </c>
      <c r="C13" s="21" t="s">
        <v>3</v>
      </c>
      <c r="D13" s="30">
        <f t="shared" ref="D13:H13" si="10">+D31/1000000</f>
        <v>0</v>
      </c>
      <c r="E13" s="30">
        <f t="shared" si="10"/>
        <v>0</v>
      </c>
      <c r="F13" s="30">
        <f t="shared" si="10"/>
        <v>0</v>
      </c>
      <c r="G13" s="30">
        <f t="shared" si="10"/>
        <v>0.79249099999999995</v>
      </c>
      <c r="H13" s="30">
        <f t="shared" si="10"/>
        <v>-0.79249099999999995</v>
      </c>
    </row>
    <row r="14" spans="1:9" ht="18" customHeight="1" thickBot="1" x14ac:dyDescent="0.3">
      <c r="A14" s="20" t="s">
        <v>23</v>
      </c>
      <c r="B14" s="21" t="s">
        <v>24</v>
      </c>
      <c r="C14" s="21" t="s">
        <v>3</v>
      </c>
      <c r="D14" s="30">
        <f t="shared" ref="D14:H14" si="11">+D32/1000000</f>
        <v>0</v>
      </c>
      <c r="E14" s="30">
        <f t="shared" si="11"/>
        <v>0</v>
      </c>
      <c r="F14" s="30">
        <f t="shared" si="11"/>
        <v>0</v>
      </c>
      <c r="G14" s="30">
        <f t="shared" si="11"/>
        <v>626.51849373999994</v>
      </c>
      <c r="H14" s="30">
        <f t="shared" si="11"/>
        <v>-626.51849373999994</v>
      </c>
    </row>
    <row r="15" spans="1:9" ht="18" customHeight="1" thickBot="1" x14ac:dyDescent="0.3">
      <c r="A15" s="20">
        <v>41</v>
      </c>
      <c r="B15" s="21" t="s">
        <v>35</v>
      </c>
      <c r="C15" s="21" t="s">
        <v>4</v>
      </c>
      <c r="D15" s="30">
        <f t="shared" ref="D15:H15" si="12">+D33/1000000</f>
        <v>1408.779</v>
      </c>
      <c r="E15" s="30">
        <f t="shared" si="12"/>
        <v>0</v>
      </c>
      <c r="F15" s="30">
        <f t="shared" si="12"/>
        <v>1408.779</v>
      </c>
      <c r="G15" s="30">
        <f t="shared" si="12"/>
        <v>1408.779</v>
      </c>
      <c r="H15" s="30">
        <f t="shared" si="12"/>
        <v>0</v>
      </c>
    </row>
    <row r="16" spans="1:9" ht="18" customHeight="1" thickBot="1" x14ac:dyDescent="0.3">
      <c r="A16" s="20">
        <v>42</v>
      </c>
      <c r="B16" s="21" t="s">
        <v>8</v>
      </c>
      <c r="C16" s="21" t="s">
        <v>4</v>
      </c>
      <c r="D16" s="30">
        <f t="shared" ref="D16:H16" si="13">+D34/1000000</f>
        <v>969198.47086200002</v>
      </c>
      <c r="E16" s="30">
        <f t="shared" si="13"/>
        <v>0</v>
      </c>
      <c r="F16" s="30">
        <f t="shared" si="13"/>
        <v>969198.47086200002</v>
      </c>
      <c r="G16" s="30">
        <f t="shared" si="13"/>
        <v>416716.26633000001</v>
      </c>
      <c r="H16" s="30">
        <f t="shared" si="13"/>
        <v>552482.204532</v>
      </c>
    </row>
    <row r="17" spans="1:8" ht="20.100000000000001" customHeight="1" thickBot="1" x14ac:dyDescent="0.3">
      <c r="A17" s="20">
        <v>43</v>
      </c>
      <c r="B17" s="21" t="s">
        <v>9</v>
      </c>
      <c r="C17" s="21" t="s">
        <v>4</v>
      </c>
      <c r="D17" s="30">
        <f t="shared" ref="D17:G17" si="14">+D35/1000000</f>
        <v>4053517.0423050001</v>
      </c>
      <c r="E17" s="30">
        <f t="shared" si="14"/>
        <v>0</v>
      </c>
      <c r="F17" s="30">
        <f t="shared" si="14"/>
        <v>4053517.0423050001</v>
      </c>
      <c r="G17" s="30">
        <f t="shared" si="14"/>
        <v>128931.94871641</v>
      </c>
      <c r="H17" s="30">
        <f>+H35/1000000</f>
        <v>3924585.0935885897</v>
      </c>
    </row>
    <row r="20" spans="1:8" ht="20.100000000000001" customHeight="1" x14ac:dyDescent="0.25">
      <c r="A20" s="1" t="s">
        <v>16</v>
      </c>
      <c r="B20" s="1" t="s">
        <v>17</v>
      </c>
      <c r="C20" s="1" t="s">
        <v>3</v>
      </c>
      <c r="D20" s="2">
        <v>284167000000</v>
      </c>
      <c r="E20" s="2">
        <v>0</v>
      </c>
      <c r="F20" s="2">
        <v>284167000000</v>
      </c>
      <c r="H20" s="29">
        <v>178580936790</v>
      </c>
    </row>
    <row r="21" spans="1:8" ht="20.100000000000001" customHeight="1" x14ac:dyDescent="0.25">
      <c r="A21" s="1" t="s">
        <v>27</v>
      </c>
      <c r="B21" s="1" t="s">
        <v>28</v>
      </c>
      <c r="C21" s="1" t="s">
        <v>3</v>
      </c>
      <c r="D21" s="2">
        <v>0</v>
      </c>
      <c r="E21" s="2">
        <v>0</v>
      </c>
      <c r="F21" s="2">
        <v>0</v>
      </c>
      <c r="G21" s="2">
        <v>10827028567.709999</v>
      </c>
      <c r="H21" s="29">
        <v>-10827028567.709999</v>
      </c>
    </row>
    <row r="22" spans="1:8" ht="20.100000000000001" customHeight="1" x14ac:dyDescent="0.25">
      <c r="A22" s="1" t="s">
        <v>29</v>
      </c>
      <c r="B22" s="1" t="s">
        <v>30</v>
      </c>
      <c r="C22" s="1" t="s">
        <v>3</v>
      </c>
      <c r="D22" s="2">
        <v>0</v>
      </c>
      <c r="E22" s="2">
        <v>0</v>
      </c>
      <c r="F22" s="2">
        <v>0</v>
      </c>
      <c r="G22" s="2">
        <v>94759034642.290009</v>
      </c>
      <c r="H22" s="29">
        <v>-94759034642.290009</v>
      </c>
    </row>
    <row r="23" spans="1:8" ht="20.100000000000001" customHeight="1" x14ac:dyDescent="0.25">
      <c r="A23" s="47" t="s">
        <v>51</v>
      </c>
      <c r="B23" s="48" t="s">
        <v>52</v>
      </c>
      <c r="C23" s="1" t="s">
        <v>3</v>
      </c>
      <c r="D23" s="2">
        <v>0</v>
      </c>
      <c r="F23" s="2">
        <v>0</v>
      </c>
      <c r="G23" s="2">
        <v>26186917</v>
      </c>
      <c r="H23" s="29">
        <v>-26186917</v>
      </c>
    </row>
    <row r="24" spans="1:8" ht="20.100000000000001" customHeight="1" x14ac:dyDescent="0.25">
      <c r="A24" s="1" t="s">
        <v>31</v>
      </c>
      <c r="B24" s="1" t="s">
        <v>32</v>
      </c>
      <c r="C24" s="1" t="s">
        <v>3</v>
      </c>
      <c r="D24" s="2">
        <v>0</v>
      </c>
      <c r="E24" s="2">
        <v>0</v>
      </c>
      <c r="F24" s="2">
        <v>0</v>
      </c>
      <c r="G24" s="2">
        <v>217119970</v>
      </c>
      <c r="H24" s="29">
        <v>-217119970</v>
      </c>
    </row>
    <row r="25" spans="1:8" ht="20.100000000000001" customHeight="1" x14ac:dyDescent="0.25">
      <c r="A25" s="1" t="s">
        <v>47</v>
      </c>
      <c r="B25" s="1" t="s">
        <v>49</v>
      </c>
      <c r="C25" s="1" t="s">
        <v>3</v>
      </c>
      <c r="D25" s="2">
        <v>0</v>
      </c>
      <c r="E25" s="2">
        <v>0</v>
      </c>
      <c r="F25" s="2">
        <v>0</v>
      </c>
      <c r="G25" s="2">
        <v>11059881344</v>
      </c>
      <c r="H25" s="29">
        <v>-11059881344</v>
      </c>
    </row>
    <row r="26" spans="1:8" ht="20.100000000000001" customHeight="1" x14ac:dyDescent="0.25">
      <c r="A26" s="1" t="s">
        <v>48</v>
      </c>
      <c r="B26" s="1" t="s">
        <v>50</v>
      </c>
      <c r="C26" s="1" t="s">
        <v>3</v>
      </c>
      <c r="D26" s="2">
        <v>0</v>
      </c>
      <c r="E26" s="2">
        <v>0</v>
      </c>
      <c r="F26" s="2">
        <v>0</v>
      </c>
      <c r="G26" s="2">
        <v>17556041.600000001</v>
      </c>
      <c r="H26" s="29">
        <v>-17556041.600000001</v>
      </c>
    </row>
    <row r="27" spans="1:8" ht="20.100000000000001" customHeight="1" x14ac:dyDescent="0.25">
      <c r="A27" s="1" t="s">
        <v>18</v>
      </c>
      <c r="B27" s="1" t="s">
        <v>19</v>
      </c>
      <c r="C27" s="1" t="s">
        <v>3</v>
      </c>
      <c r="D27" s="2">
        <v>0</v>
      </c>
      <c r="E27" s="2">
        <v>0</v>
      </c>
      <c r="F27" s="2">
        <v>0</v>
      </c>
      <c r="G27" s="2">
        <v>19625238.710000001</v>
      </c>
      <c r="H27" s="29">
        <v>-19625238.710000001</v>
      </c>
    </row>
    <row r="28" spans="1:8" ht="20.100000000000001" customHeight="1" x14ac:dyDescent="0.25">
      <c r="A28" s="1" t="s">
        <v>33</v>
      </c>
      <c r="B28" s="1" t="s">
        <v>11</v>
      </c>
      <c r="C28" s="1" t="s">
        <v>3</v>
      </c>
      <c r="D28" s="2">
        <v>0</v>
      </c>
      <c r="E28" s="2">
        <v>0</v>
      </c>
      <c r="F28" s="2">
        <v>0</v>
      </c>
      <c r="G28" s="2">
        <v>44681342.250000007</v>
      </c>
      <c r="H28" s="29">
        <v>-44681342.250000007</v>
      </c>
    </row>
    <row r="29" spans="1:8" ht="20.100000000000001" customHeight="1" x14ac:dyDescent="0.25">
      <c r="A29" s="1" t="s">
        <v>22</v>
      </c>
      <c r="B29" s="1" t="s">
        <v>34</v>
      </c>
      <c r="C29" s="1" t="s">
        <v>3</v>
      </c>
      <c r="D29" s="2">
        <v>0</v>
      </c>
      <c r="E29" s="2">
        <v>0</v>
      </c>
      <c r="F29" s="2">
        <v>0</v>
      </c>
      <c r="G29" s="2">
        <v>984978753.79999995</v>
      </c>
      <c r="H29" s="29">
        <v>-984978753.79999995</v>
      </c>
    </row>
    <row r="30" spans="1:8" ht="20.100000000000001" customHeight="1" x14ac:dyDescent="0.25">
      <c r="A30" s="1" t="s">
        <v>20</v>
      </c>
      <c r="B30" s="1" t="s">
        <v>21</v>
      </c>
      <c r="C30" s="1" t="s">
        <v>3</v>
      </c>
      <c r="D30" s="2">
        <v>0</v>
      </c>
      <c r="E30" s="2">
        <v>0</v>
      </c>
      <c r="F30" s="2">
        <v>0</v>
      </c>
      <c r="G30" s="2">
        <v>13765571</v>
      </c>
      <c r="H30" s="29">
        <v>-13765571</v>
      </c>
    </row>
    <row r="31" spans="1:8" ht="20.100000000000001" customHeight="1" x14ac:dyDescent="0.25">
      <c r="A31" s="1" t="s">
        <v>45</v>
      </c>
      <c r="B31" s="1" t="s">
        <v>46</v>
      </c>
      <c r="C31" s="1" t="s">
        <v>3</v>
      </c>
      <c r="D31" s="2">
        <v>0</v>
      </c>
      <c r="E31" s="2">
        <v>0</v>
      </c>
      <c r="F31" s="2">
        <v>0</v>
      </c>
      <c r="G31" s="2">
        <v>792491</v>
      </c>
      <c r="H31" s="29">
        <v>-792491</v>
      </c>
    </row>
    <row r="32" spans="1:8" ht="20.100000000000001" customHeight="1" x14ac:dyDescent="0.25">
      <c r="A32" s="1" t="s">
        <v>23</v>
      </c>
      <c r="B32" s="1" t="s">
        <v>24</v>
      </c>
      <c r="C32" s="1" t="s">
        <v>3</v>
      </c>
      <c r="D32" s="2">
        <v>0</v>
      </c>
      <c r="E32" s="2">
        <v>0</v>
      </c>
      <c r="F32" s="2">
        <v>0</v>
      </c>
      <c r="G32" s="2">
        <v>626518493.73999989</v>
      </c>
      <c r="H32" s="29">
        <v>-626518493.73999989</v>
      </c>
    </row>
    <row r="33" spans="1:8" ht="20.100000000000001" customHeight="1" x14ac:dyDescent="0.25">
      <c r="A33" s="1">
        <v>41</v>
      </c>
      <c r="B33" s="1" t="s">
        <v>35</v>
      </c>
      <c r="C33" s="1" t="s">
        <v>4</v>
      </c>
      <c r="D33" s="2">
        <v>1408779000</v>
      </c>
      <c r="E33" s="2">
        <v>0</v>
      </c>
      <c r="F33" s="2">
        <v>1408779000</v>
      </c>
      <c r="G33" s="2">
        <v>1408779000</v>
      </c>
      <c r="H33" s="29">
        <v>0</v>
      </c>
    </row>
    <row r="34" spans="1:8" ht="20.100000000000001" customHeight="1" x14ac:dyDescent="0.25">
      <c r="A34" s="1">
        <v>42</v>
      </c>
      <c r="B34" s="1" t="s">
        <v>8</v>
      </c>
      <c r="C34" s="1" t="s">
        <v>4</v>
      </c>
      <c r="D34" s="2">
        <v>969198470862</v>
      </c>
      <c r="E34" s="2">
        <v>0</v>
      </c>
      <c r="F34" s="2">
        <v>969198470862</v>
      </c>
      <c r="G34" s="2">
        <v>416716266330</v>
      </c>
      <c r="H34" s="29">
        <v>552482204532</v>
      </c>
    </row>
    <row r="35" spans="1:8" ht="20.100000000000001" customHeight="1" x14ac:dyDescent="0.25">
      <c r="A35" s="1">
        <v>43</v>
      </c>
      <c r="B35" s="1" t="s">
        <v>9</v>
      </c>
      <c r="C35" s="1" t="s">
        <v>4</v>
      </c>
      <c r="D35" s="2">
        <v>4053517042305</v>
      </c>
      <c r="E35" s="2">
        <v>0</v>
      </c>
      <c r="F35" s="2">
        <v>4053517042305</v>
      </c>
      <c r="G35" s="2">
        <v>128931948716.41</v>
      </c>
      <c r="H35" s="29">
        <v>3924585093588.5898</v>
      </c>
    </row>
    <row r="37" spans="1:8" ht="20.100000000000001" customHeight="1" x14ac:dyDescent="0.25">
      <c r="D37" s="2">
        <f>+SUM(D20:D35)</f>
        <v>5308291292167</v>
      </c>
      <c r="E37" s="2">
        <f t="shared" ref="E37:H37" si="15">+SUM(E20:E35)</f>
        <v>0</v>
      </c>
      <c r="F37" s="2">
        <f t="shared" si="15"/>
        <v>5308291292167</v>
      </c>
      <c r="G37" s="2">
        <f t="shared" si="15"/>
        <v>665654163419.51001</v>
      </c>
      <c r="H37" s="2">
        <f t="shared" si="15"/>
        <v>4537051065537.4902</v>
      </c>
    </row>
    <row r="39" spans="1:8" ht="20.100000000000001" customHeight="1" x14ac:dyDescent="0.25">
      <c r="G39" s="2">
        <f>+G37-'[1]JULIO 2021'!$K$45</f>
        <v>0</v>
      </c>
    </row>
  </sheetData>
  <printOptions horizontalCentered="1" verticalCentered="1"/>
  <pageMargins left="0.31496062992125984" right="0.11811023622047245" top="0.39370078740157483" bottom="0.15748031496062992" header="0.31496062992125984" footer="0.31496062992125984"/>
  <pageSetup scale="64" orientation="landscape" horizont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97B304-F537-4A64-8B72-CA69E17C598F}">
  <dimension ref="A1:C16"/>
  <sheetViews>
    <sheetView workbookViewId="0">
      <selection activeCell="D6" sqref="D6"/>
    </sheetView>
  </sheetViews>
  <sheetFormatPr baseColWidth="10" defaultRowHeight="15" x14ac:dyDescent="0.25"/>
  <cols>
    <col min="1" max="1" width="98.140625" bestFit="1" customWidth="1"/>
    <col min="3" max="3" width="25.85546875" bestFit="1" customWidth="1"/>
  </cols>
  <sheetData>
    <row r="1" spans="1:3" ht="15.75" thickBot="1" x14ac:dyDescent="0.3">
      <c r="A1" s="35" t="s">
        <v>7</v>
      </c>
      <c r="B1" s="35" t="s">
        <v>2</v>
      </c>
      <c r="C1" s="39" t="s">
        <v>38</v>
      </c>
    </row>
    <row r="2" spans="1:3" ht="15.75" thickBot="1" x14ac:dyDescent="0.3">
      <c r="A2" s="40" t="s">
        <v>28</v>
      </c>
      <c r="B2" s="40" t="s">
        <v>3</v>
      </c>
      <c r="C2" s="45">
        <v>10827028567.709999</v>
      </c>
    </row>
    <row r="3" spans="1:3" ht="15.75" thickBot="1" x14ac:dyDescent="0.3">
      <c r="A3" s="40" t="s">
        <v>30</v>
      </c>
      <c r="B3" s="40" t="s">
        <v>3</v>
      </c>
      <c r="C3" s="45">
        <v>94759034642.290009</v>
      </c>
    </row>
    <row r="4" spans="1:3" ht="15.75" thickBot="1" x14ac:dyDescent="0.3">
      <c r="A4" s="40" t="s">
        <v>52</v>
      </c>
      <c r="B4" s="40" t="s">
        <v>3</v>
      </c>
      <c r="C4" s="45">
        <v>26186917</v>
      </c>
    </row>
    <row r="5" spans="1:3" ht="15.75" thickBot="1" x14ac:dyDescent="0.3">
      <c r="A5" s="40" t="s">
        <v>32</v>
      </c>
      <c r="B5" s="40" t="s">
        <v>3</v>
      </c>
      <c r="C5" s="45">
        <v>217119970</v>
      </c>
    </row>
    <row r="6" spans="1:3" ht="15.75" thickBot="1" x14ac:dyDescent="0.3">
      <c r="A6" s="40" t="s">
        <v>49</v>
      </c>
      <c r="B6" s="40" t="s">
        <v>3</v>
      </c>
      <c r="C6" s="45">
        <v>11059881344</v>
      </c>
    </row>
    <row r="7" spans="1:3" ht="15.75" thickBot="1" x14ac:dyDescent="0.3">
      <c r="A7" s="40" t="s">
        <v>50</v>
      </c>
      <c r="B7" s="40" t="s">
        <v>3</v>
      </c>
      <c r="C7" s="45">
        <v>17556041.600000001</v>
      </c>
    </row>
    <row r="8" spans="1:3" ht="15.75" thickBot="1" x14ac:dyDescent="0.3">
      <c r="A8" s="40" t="s">
        <v>19</v>
      </c>
      <c r="B8" s="40" t="s">
        <v>3</v>
      </c>
      <c r="C8" s="45">
        <v>19625238.710000001</v>
      </c>
    </row>
    <row r="9" spans="1:3" ht="15.75" thickBot="1" x14ac:dyDescent="0.3">
      <c r="A9" s="40" t="s">
        <v>11</v>
      </c>
      <c r="B9" s="40" t="s">
        <v>3</v>
      </c>
      <c r="C9" s="45">
        <v>44681342.250000007</v>
      </c>
    </row>
    <row r="10" spans="1:3" ht="15.75" thickBot="1" x14ac:dyDescent="0.3">
      <c r="A10" s="40" t="s">
        <v>34</v>
      </c>
      <c r="B10" s="40" t="s">
        <v>3</v>
      </c>
      <c r="C10" s="45">
        <v>984978753.79999995</v>
      </c>
    </row>
    <row r="11" spans="1:3" ht="15.75" thickBot="1" x14ac:dyDescent="0.3">
      <c r="A11" s="40" t="s">
        <v>21</v>
      </c>
      <c r="B11" s="40" t="s">
        <v>3</v>
      </c>
      <c r="C11" s="45">
        <v>13765571</v>
      </c>
    </row>
    <row r="12" spans="1:3" ht="15.75" thickBot="1" x14ac:dyDescent="0.3">
      <c r="A12" s="40" t="s">
        <v>46</v>
      </c>
      <c r="B12" s="40" t="s">
        <v>3</v>
      </c>
      <c r="C12" s="45">
        <v>792491</v>
      </c>
    </row>
    <row r="13" spans="1:3" ht="15.75" thickBot="1" x14ac:dyDescent="0.3">
      <c r="A13" s="40" t="s">
        <v>24</v>
      </c>
      <c r="B13" s="40" t="s">
        <v>3</v>
      </c>
      <c r="C13" s="45">
        <v>626518493.73999989</v>
      </c>
    </row>
    <row r="14" spans="1:3" ht="15.75" thickBot="1" x14ac:dyDescent="0.3">
      <c r="A14" s="40" t="s">
        <v>35</v>
      </c>
      <c r="B14" s="40" t="s">
        <v>4</v>
      </c>
      <c r="C14" s="45">
        <v>1408779000</v>
      </c>
    </row>
    <row r="15" spans="1:3" ht="15.75" thickBot="1" x14ac:dyDescent="0.3">
      <c r="A15" s="40" t="s">
        <v>8</v>
      </c>
      <c r="B15" s="40" t="s">
        <v>4</v>
      </c>
      <c r="C15" s="45">
        <v>416716266330</v>
      </c>
    </row>
    <row r="16" spans="1:3" ht="15.75" thickBot="1" x14ac:dyDescent="0.3">
      <c r="A16" s="40" t="s">
        <v>9</v>
      </c>
      <c r="B16" s="40" t="s">
        <v>4</v>
      </c>
      <c r="C16" s="45">
        <v>128931948716.41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/>
  </sheetPr>
  <dimension ref="B6:H32"/>
  <sheetViews>
    <sheetView showGridLines="0" showRowColHeaders="0" workbookViewId="0"/>
  </sheetViews>
  <sheetFormatPr baseColWidth="10" defaultRowHeight="15" x14ac:dyDescent="0.25"/>
  <cols>
    <col min="2" max="2" width="18.85546875" bestFit="1" customWidth="1"/>
    <col min="3" max="3" width="26" bestFit="1" customWidth="1"/>
    <col min="4" max="4" width="32.7109375" bestFit="1" customWidth="1"/>
    <col min="5" max="5" width="11" bestFit="1" customWidth="1"/>
  </cols>
  <sheetData>
    <row r="6" spans="2:5" x14ac:dyDescent="0.25">
      <c r="B6" s="5" t="s">
        <v>10</v>
      </c>
      <c r="C6" t="s">
        <v>40</v>
      </c>
      <c r="D6" t="s">
        <v>41</v>
      </c>
      <c r="E6" s="8" t="s">
        <v>13</v>
      </c>
    </row>
    <row r="7" spans="2:5" x14ac:dyDescent="0.25">
      <c r="B7" s="6" t="s">
        <v>3</v>
      </c>
      <c r="C7" s="31">
        <v>284167</v>
      </c>
      <c r="D7" s="31">
        <v>118597.16937309998</v>
      </c>
      <c r="E7" s="13">
        <f>+GETPIVOTDATA("Suma de 
RECAUDO EN EFECTIVO 
",$B$6,"Aportes","Propios")/GETPIVOTDATA("Suma de 
AFORO VIGENTE
",$B$6,"Aportes","Propios")</f>
        <v>0.41735025310152124</v>
      </c>
    </row>
    <row r="8" spans="2:5" x14ac:dyDescent="0.25">
      <c r="B8" s="6" t="s">
        <v>5</v>
      </c>
      <c r="C8" s="31">
        <v>284167</v>
      </c>
      <c r="D8" s="31">
        <v>118597.16937309998</v>
      </c>
      <c r="E8" s="14">
        <f>+GETPIVOTDATA("Suma de 
RECAUDO EN EFECTIVO 
",$B$6)/GETPIVOTDATA("Suma de 
AFORO VIGENTE
",$B$6)</f>
        <v>0.41735025310152124</v>
      </c>
    </row>
    <row r="32" spans="8:8" x14ac:dyDescent="0.25">
      <c r="H32" s="7" t="s">
        <v>6</v>
      </c>
    </row>
  </sheetData>
  <pageMargins left="0.7" right="0.7" top="0.75" bottom="0.75" header="0.3" footer="0.3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4A5F7AD59492A449B2AE8F54E5ADD40" ma:contentTypeVersion="10" ma:contentTypeDescription="Crear nuevo documento." ma:contentTypeScope="" ma:versionID="28e59909b7325fcee186c536a91540bf">
  <xsd:schema xmlns:xsd="http://www.w3.org/2001/XMLSchema" xmlns:xs="http://www.w3.org/2001/XMLSchema" xmlns:p="http://schemas.microsoft.com/office/2006/metadata/properties" xmlns:ns3="1df5d474-7cd7-4344-9657-9380820f623a" xmlns:ns4="b5369ee9-0859-41a5-9f88-22bc6756da48" targetNamespace="http://schemas.microsoft.com/office/2006/metadata/properties" ma:root="true" ma:fieldsID="000c573163c325a4b70aa27e13a63283" ns3:_="" ns4:_="">
    <xsd:import namespace="1df5d474-7cd7-4344-9657-9380820f623a"/>
    <xsd:import namespace="b5369ee9-0859-41a5-9f88-22bc6756da48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DateTaken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f5d474-7cd7-4344-9657-9380820f623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369ee9-0859-41a5-9f88-22bc6756da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4798503-12FD-43F0-9C7E-EC6D325A4C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df5d474-7cd7-4344-9657-9380820f623a"/>
    <ds:schemaRef ds:uri="b5369ee9-0859-41a5-9f88-22bc6756da4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E40A716-0EA7-47D6-A435-6A0D717B155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CEBB886-4912-4F20-AA72-05AABE39FB45}">
  <ds:schemaRefs>
    <ds:schemaRef ds:uri="http://purl.org/dc/terms/"/>
    <ds:schemaRef ds:uri="http://schemas.microsoft.com/office/2006/documentManagement/types"/>
    <ds:schemaRef ds:uri="http://purl.org/dc/elements/1.1/"/>
    <ds:schemaRef ds:uri="1df5d474-7cd7-4344-9657-9380820f623a"/>
    <ds:schemaRef ds:uri="http://schemas.openxmlformats.org/package/2006/metadata/core-properties"/>
    <ds:schemaRef ds:uri="http://www.w3.org/XML/1998/namespace"/>
    <ds:schemaRef ds:uri="http://purl.org/dc/dcmitype/"/>
    <ds:schemaRef ds:uri="http://schemas.microsoft.com/office/infopath/2007/PartnerControls"/>
    <ds:schemaRef ds:uri="b5369ee9-0859-41a5-9f88-22bc6756da48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</vt:i4>
      </vt:variant>
    </vt:vector>
  </HeadingPairs>
  <TitlesOfParts>
    <vt:vector size="7" baseType="lpstr">
      <vt:lpstr>Menú</vt:lpstr>
      <vt:lpstr>Parcitipación Aforo por Concept</vt:lpstr>
      <vt:lpstr>Recaudo Recursos Propios</vt:lpstr>
      <vt:lpstr>jul</vt:lpstr>
      <vt:lpstr>Recuado</vt:lpstr>
      <vt:lpstr>Aforo Vs Recaudo Rec Propios</vt:lpstr>
      <vt:lpstr>jul!Área_de_impresión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Larri Javier Rodriguez Escobar</dc:creator>
  <cp:lastModifiedBy>Larri Javier Rodriguez Escobar</cp:lastModifiedBy>
  <dcterms:created xsi:type="dcterms:W3CDTF">2018-04-17T16:44:20Z</dcterms:created>
  <dcterms:modified xsi:type="dcterms:W3CDTF">2021-08-30T14:23:33Z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0x01010094A5F7AD59492A449B2AE8F54E5ADD40</vt:lpwstr>
  </property>
</Properties>
</file>