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1/Graficas Cierre/Ago/"/>
    </mc:Choice>
  </mc:AlternateContent>
  <xr:revisionPtr revIDLastSave="187" documentId="11_B31576C9886CFFFD6A6777416A693588099CFB62" xr6:coauthVersionLast="47" xr6:coauthVersionMax="47" xr10:uidLastSave="{05B896CC-DDDF-4C02-8F84-00996175108C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ago" sheetId="1" state="hidden" r:id="rId4"/>
    <sheet name="Recuado" sheetId="7" state="hidden" r:id="rId5"/>
    <sheet name="Aforo Vs Recaudo Rec Propios" sheetId="3" r:id="rId6"/>
  </sheets>
  <definedNames>
    <definedName name="_xlnm.Print_Area" localSheetId="3">ago!$A$1:$G$15</definedName>
  </definedNames>
  <calcPr calcId="191029"/>
  <pivotCaches>
    <pivotCache cacheId="14" r:id="rId7"/>
    <pivotCache cacheId="22" r:id="rId8"/>
    <pivotCache cacheId="26" r:id="rId9"/>
    <pivotCache cacheId="3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H37" i="1"/>
  <c r="G37" i="1"/>
  <c r="F37" i="1"/>
  <c r="E37" i="1"/>
  <c r="D37" i="1"/>
  <c r="G5" i="1"/>
  <c r="E5" i="1"/>
  <c r="D5" i="1"/>
  <c r="G2" i="1"/>
  <c r="G3" i="1"/>
  <c r="G4" i="1"/>
  <c r="G6" i="1"/>
  <c r="G7" i="1"/>
  <c r="G8" i="1"/>
  <c r="G9" i="1"/>
  <c r="G10" i="1"/>
  <c r="G11" i="1"/>
  <c r="G12" i="1"/>
  <c r="G13" i="1"/>
  <c r="G14" i="1"/>
  <c r="G15" i="1"/>
  <c r="G16" i="1"/>
  <c r="G17" i="1"/>
  <c r="E8" i="1" l="1"/>
  <c r="D8" i="1"/>
  <c r="E7" i="1"/>
  <c r="D7" i="1"/>
  <c r="D3" i="1" l="1"/>
  <c r="E3" i="1"/>
  <c r="D4" i="1"/>
  <c r="E4" i="1"/>
  <c r="D6" i="1"/>
  <c r="E6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E2" i="1"/>
  <c r="D2" i="1"/>
  <c r="E8" i="3" l="1"/>
  <c r="E7" i="3"/>
</calcChain>
</file>

<file path=xl/sharedStrings.xml><?xml version="1.0" encoding="utf-8"?>
<sst xmlns="http://schemas.openxmlformats.org/spreadsheetml/2006/main" count="181" uniqueCount="53">
  <si>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</si>
  <si>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</si>
  <si>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</si>
  <si>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</si>
  <si>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</si>
  <si>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</si>
  <si>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</si>
  <si>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</si>
  <si>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</si>
  <si>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</si>
  <si>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</si>
  <si>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</si>
  <si>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</si>
  <si>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</si>
  <si>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</si>
  <si>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</si>
  <si>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</si>
  <si>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</si>
  <si>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</si>
  <si>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</si>
  <si>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</si>
  <si>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</si>
  <si>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</si>
  <si>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</si>
  <si>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</si>
  <si>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</si>
  <si>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</si>
  <si>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</si>
  <si>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</si>
  <si>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</si>
  <si>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</si>
  <si>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</si>
  <si>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</si>
  <si>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</si>
  <si>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</si>
  <si>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</si>
  <si>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</si>
  <si>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</si>
  <si>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</si>
  <si>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</si>
  <si>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</si>
  <si>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</si>
  <si>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</si>
  <si>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</si>
  <si>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
% RECAUDO EN EFECTIVO 
</t>
  </si>
  <si>
    <t>3-1-01-2-13-1-03</t>
  </si>
  <si>
    <t>REINTEGROS GASTOS DE FUNCIONAMIENTO</t>
  </si>
  <si>
    <t>3-1-01-1-02-6-01</t>
  </si>
  <si>
    <t>3-1-01-1-02-6-02</t>
  </si>
  <si>
    <t>INDEMNIZACIONES RELACIONADAS CON SEGUROS NO DE VIDA</t>
  </si>
  <si>
    <t>SENTENCIAS Y CONCILIACIONES</t>
  </si>
  <si>
    <t>3-1-01-1-02-3-01-03</t>
  </si>
  <si>
    <t>SANCIONES DISCIPLINARIAS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</si>
</sst>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9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10" fillId="3" borderId="0" xfId="0" applyFont="1" applyFill="1" applyBorder="1"/>
    <xf numFmtId="0" fontId="11" fillId="0" borderId="0" xfId="0" applyFont="1"/>
    <xf numFmtId="9" fontId="0" fillId="0" borderId="0" xfId="2" applyFont="1"/>
    <xf numFmtId="9" fontId="9" fillId="2" borderId="3" xfId="0" applyNumberFormat="1" applyFont="1" applyFill="1" applyBorder="1"/>
    <xf numFmtId="0" fontId="4" fillId="0" borderId="0" xfId="3"/>
    <xf numFmtId="0" fontId="12" fillId="0" borderId="0" xfId="3" applyFont="1"/>
    <xf numFmtId="0" fontId="14" fillId="0" borderId="0" xfId="4" applyFont="1"/>
    <xf numFmtId="0" fontId="15" fillId="0" borderId="0" xfId="3" applyFont="1"/>
    <xf numFmtId="0" fontId="16" fillId="0" borderId="0" xfId="4" applyFont="1"/>
    <xf numFmtId="0" fontId="6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7" fillId="0" borderId="0" xfId="0" applyFont="1" applyFill="1"/>
    <xf numFmtId="0" fontId="17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10" fontId="10" fillId="0" borderId="0" xfId="0" applyNumberFormat="1" applyFont="1" applyFill="1"/>
    <xf numFmtId="165" fontId="6" fillId="0" borderId="0" xfId="0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10" fillId="0" borderId="0" xfId="1" applyFont="1" applyFill="1" applyBorder="1"/>
    <xf numFmtId="164" fontId="10" fillId="0" borderId="0" xfId="1" applyFont="1" applyFill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4" fontId="19" fillId="5" borderId="1" xfId="1" applyNumberFormat="1" applyFont="1" applyFill="1" applyBorder="1" applyAlignment="1">
      <alignment horizontal="center" vertical="center" wrapText="1"/>
    </xf>
    <xf numFmtId="164" fontId="18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9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  <xf numFmtId="10" fontId="10" fillId="5" borderId="0" xfId="0" applyNumberFormat="1" applyFont="1" applyFill="1"/>
    <xf numFmtId="0" fontId="10" fillId="5" borderId="0" xfId="0" applyFont="1" applyFill="1" applyAlignment="1">
      <alignment horizontal="left"/>
    </xf>
    <xf numFmtId="164" fontId="6" fillId="4" borderId="1" xfId="1" applyFont="1" applyFill="1" applyBorder="1" applyAlignment="1">
      <alignment vertical="center"/>
    </xf>
    <xf numFmtId="166" fontId="0" fillId="0" borderId="0" xfId="0" applyNumberFormat="1"/>
    <xf numFmtId="49" fontId="20" fillId="3" borderId="0" xfId="0" applyNumberFormat="1" applyFont="1" applyFill="1" applyBorder="1" applyAlignment="1">
      <alignment horizontal="left" vertical="center" wrapText="1" readingOrder="1"/>
    </xf>
    <xf numFmtId="0" fontId="20" fillId="3" borderId="0" xfId="0" applyFont="1" applyFill="1" applyBorder="1" applyAlignment="1">
      <alignment vertical="center" wrapText="1" readingOrder="1"/>
    </xf>
  </cellXfs>
  <cellStyles count="7">
    <cellStyle name="Hipervínculo" xfId="4" builtinId="8"/>
    <cellStyle name="Millares" xfId="1" builtinId="3"/>
    <cellStyle name="Millares 2" xfId="6" xr:uid="{11B8E980-C825-4F9E-A93D-F2CA68C74849}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249"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33" formatCode="_-* #,##0_-;\-* #,##0_-;_-* &quot;-&quot;_-;_-@_-"/>
    </dxf>
    <dxf>
      <numFmt numFmtId="165" formatCode="_-* #,##0.00_-;\-* #,##0.00_-;_-* &quot;-&quot;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67" formatCode="0.0%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166" formatCode="0.0000%"/>
    </dxf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6" formatCode="0.0000%"/>
    </dxf>
    <dxf>
      <alignment vertical="center"/>
    </dxf>
    <dxf>
      <alignment vertical="center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7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Ago  Ingresos 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Ago  Ingresos 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tx>
            <c:rich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r>
                  <a:rPr lang="en-US"/>
                  <a:t>0,0006%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1"/>
          <c:showBubbleSize val="1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0,0006%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DA2-4EE1-805F-35119960C5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'Recaudo Recursos Propios'!$C$27:$C$39</c:f>
              <c:strCache>
                <c:ptCount val="12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SENTENCIAS Y CONCILIACIONES</c:v>
                </c:pt>
                <c:pt idx="3">
                  <c:v>INTERESES SOBRE DEPOSITOS EN INSTITUCIONES FINANCIERAS</c:v>
                </c:pt>
                <c:pt idx="4">
                  <c:v>SANCIONES DISCIPLINARIAS</c:v>
                </c:pt>
                <c:pt idx="5">
                  <c:v>RENDIMIENTOS RECURSOS ENTREGADOS EN ADMINISTRACION</c:v>
                </c:pt>
                <c:pt idx="6">
                  <c:v>SERVICIOS DE ARRENDAMIENTO SIN OPCION DE COMPRA DE OTROS BIENES</c:v>
                </c:pt>
                <c:pt idx="7">
                  <c:v>RECUPERACIONES</c:v>
                </c:pt>
                <c:pt idx="8">
                  <c:v>RENDIMIENTOS RECURSOS ENTREGADOS POR LA ENTIDAD CONCEDENTE EN LOS PATRIMONIOS AUTÓNOMOS</c:v>
                </c:pt>
                <c:pt idx="9">
                  <c:v>PEAJES</c:v>
                </c:pt>
                <c:pt idx="10">
                  <c:v>INDEMNIZACIONES RELACIONADAS CON SEGUROS NO DE VIDA</c:v>
                </c:pt>
                <c:pt idx="11">
                  <c:v>TASA POR EL USO DE LA INFRAESTRUCTURA DE TRANSPORTE</c:v>
                </c:pt>
              </c:strCache>
            </c:strRef>
          </c:cat>
          <c:val>
            <c:numRef>
              <c:f>'Recaudo Recursos Propios'!$D$27:$D$39</c:f>
              <c:numCache>
                <c:formatCode>0.00%</c:formatCode>
                <c:ptCount val="12"/>
                <c:pt idx="0">
                  <c:v>6.035519226522212E-6</c:v>
                </c:pt>
                <c:pt idx="1">
                  <c:v>1.0483698670969966E-4</c:v>
                </c:pt>
                <c:pt idx="2">
                  <c:v>1.337047696673196E-4</c:v>
                </c:pt>
                <c:pt idx="3">
                  <c:v>1.7679965633697766E-4</c:v>
                </c:pt>
                <c:pt idx="4">
                  <c:v>1.9943651225924505E-4</c:v>
                </c:pt>
                <c:pt idx="5">
                  <c:v>3.7428438288888928E-4</c:v>
                </c:pt>
                <c:pt idx="6">
                  <c:v>1.7317709632926237E-3</c:v>
                </c:pt>
                <c:pt idx="7">
                  <c:v>4.7714919345954784E-3</c:v>
                </c:pt>
                <c:pt idx="8">
                  <c:v>7.9649203206446466E-3</c:v>
                </c:pt>
                <c:pt idx="9">
                  <c:v>8.2457389530630559E-2</c:v>
                </c:pt>
                <c:pt idx="10">
                  <c:v>8.4230769175632686E-2</c:v>
                </c:pt>
                <c:pt idx="11">
                  <c:v>0.81784856024811525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Ago  Ingresos 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131304.52745764001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agosto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agosto 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145671</xdr:colOff>
      <xdr:row>22</xdr:row>
      <xdr:rowOff>120315</xdr:rowOff>
    </xdr:from>
    <xdr:to>
      <xdr:col>5</xdr:col>
      <xdr:colOff>401050</xdr:colOff>
      <xdr:row>45</xdr:row>
      <xdr:rowOff>20053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agosto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1036989</xdr:colOff>
      <xdr:row>10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822158</xdr:colOff>
      <xdr:row>20</xdr:row>
      <xdr:rowOff>170448</xdr:rowOff>
    </xdr:from>
    <xdr:to>
      <xdr:col>6</xdr:col>
      <xdr:colOff>110665</xdr:colOff>
      <xdr:row>22</xdr:row>
      <xdr:rowOff>10027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893342" y="4742448"/>
          <a:ext cx="2276349" cy="2205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agosto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0.0727</cdr:x>
      <cdr:y>0</cdr:y>
    </cdr:from>
    <cdr:to>
      <cdr:x>0.85113</cdr:x>
      <cdr:y>0.14761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700773" y="0"/>
          <a:ext cx="7503529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Recursos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46%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69.433728124997" createdVersion="6" refreshedVersion="7" minRefreshableVersion="3" recordCount="16" xr:uid="{00000000-000A-0000-FFFF-FFFF10000000}">
  <cacheSource type="worksheet">
    <worksheetSource ref="A1:G17" sheet="ago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416716.26633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69.434473611109" createdVersion="7" refreshedVersion="7" minRefreshableVersion="3" recordCount="15" xr:uid="{3A304039-AF68-4503-834A-EA4A52D6ADF1}">
  <cacheSource type="worksheet">
    <worksheetSource ref="A1:C16" sheet="Recuado"/>
  </cacheSource>
  <cacheFields count="3">
    <cacheField name="CONCEPTO INGRESO" numFmtId="0">
      <sharedItems count="15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792491" maxValue="4167162663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69.434680787039" createdVersion="7" refreshedVersion="7" minRefreshableVersion="3" recordCount="16" xr:uid="{FCAC8D0C-7F92-4FAE-BCF6-6C937395F33F}">
  <cacheSource type="worksheet">
    <worksheetSource ref="A1:C17" sheet="Recuado"/>
  </cacheSource>
  <cacheFields count="3">
    <cacheField name="CONCEPTO INGRESO" numFmtId="0">
      <sharedItems containsBlank="1" count="16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  <s v="FUNCIONAMIENTO"/>
        <s v="DEUDA"/>
        <s v="INVERSIÓN"/>
        <m/>
      </sharedItems>
    </cacheField>
    <cacheField name="Aportes" numFmtId="0">
      <sharedItems containsBlank="1" count="3">
        <s v="Propios"/>
        <s v="Nación"/>
        <m/>
      </sharedItems>
    </cacheField>
    <cacheField name="_x000a_RECAUDO EN EFECTIVO _x000a_" numFmtId="0">
      <sharedItems containsString="0" containsBlank="1" containsNumber="1" minValue="792491" maxValue="4167162663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69.435268171299" createdVersion="7" refreshedVersion="7" minRefreshableVersion="3" recordCount="13" xr:uid="{6E44326E-B13E-4233-8F24-139DE02D3685}">
  <cacheSource type="worksheet">
    <worksheetSource ref="B1:H14" sheet="ago"/>
  </cacheSource>
  <cacheFields count="7">
    <cacheField name="CONCEPTO INGRESO" numFmtId="0">
      <sharedItems count="13">
        <s v="TASAS Y DERECHOS ADMINISTRATIVOS"/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emiMixedTypes="0" containsString="0" containsNumber="1" minValue="0" maxValue="107387.21873529001"/>
    </cacheField>
    <cacheField name="_x000a_SALDO DE AFORO POR RECAUDAR_x000a_" numFmtId="164">
      <sharedItems containsSemiMixedTypes="0" containsString="0" containsNumber="1" minValue="-107387.21873529001" maxValue="165952.752696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s v="3-1-01-1-02-2"/>
    <s v="TASAS Y DERECHOS ADMINISTRATIVOS"/>
    <x v="0"/>
    <n v="284167"/>
    <n v="0"/>
    <n v="284167"/>
    <n v="0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107387.21873529001"/>
  </r>
  <r>
    <s v="3-1-01-1-02-3-01-03"/>
    <s v="SANCIONES DISCIPLINARIAS"/>
    <x v="0"/>
    <n v="0"/>
    <n v="0"/>
    <n v="0"/>
    <n v="26.186917000000001"/>
  </r>
  <r>
    <s v="3-1-01-1-02-5-02-07-3-2"/>
    <s v="SERVICIOS DE ARRENDAMIENTO SIN OPCION DE COMPRA DE OTROS BIENES"/>
    <x v="0"/>
    <n v="0"/>
    <n v="0"/>
    <n v="0"/>
    <n v="227.38936799999999"/>
  </r>
  <r>
    <s v="3-1-01-1-02-6-01"/>
    <s v="INDEMNIZACIONES RELACIONADAS CON SEGUROS NO DE VIDA"/>
    <x v="0"/>
    <n v="0"/>
    <n v="0"/>
    <n v="0"/>
    <n v="11059.881343999999"/>
  </r>
  <r>
    <s v="3-1-01-1-02-6-02"/>
    <s v="SENTENCIAS Y CONCILIACIONES"/>
    <x v="0"/>
    <n v="0"/>
    <n v="0"/>
    <n v="0"/>
    <n v="17.5560416"/>
  </r>
  <r>
    <s v="3-1-01-2-05-1-02-01"/>
    <s v="INTERESES SOBRE DEPOSITOS EN INSTITUCIONES FINANCIERAS"/>
    <x v="0"/>
    <n v="0"/>
    <n v="0"/>
    <n v="0"/>
    <n v="23.214595330000002"/>
  </r>
  <r>
    <s v="3-1-01-2-05-1-02-04"/>
    <s v="RENDIMIENTOS RECURSOS ENTREGADOS EN ADMINISTRACION"/>
    <x v="0"/>
    <n v="0"/>
    <n v="0"/>
    <n v="0"/>
    <n v="49.145234030000012"/>
  </r>
  <r>
    <s v="3-1-01-2-05-3-05"/>
    <s v="RENDIMIENTOS RECURSOS ENTREGADOS POR LA ENTIDAD CONCEDENTE EN LOS PATRIMONIOS AUTÓNOMOS"/>
    <x v="0"/>
    <n v="0"/>
    <n v="0"/>
    <n v="0"/>
    <n v="1045.83009894"/>
  </r>
  <r>
    <s v="3-1-01-2-13-1-01"/>
    <s v="REINTEGROS INCAPACIDADES"/>
    <x v="0"/>
    <n v="0"/>
    <n v="0"/>
    <n v="0"/>
    <n v="13.765571"/>
  </r>
  <r>
    <s v="3-1-01-2-13-1-03"/>
    <s v="REINTEGROS GASTOS DE FUNCIONAMIENTO"/>
    <x v="0"/>
    <n v="0"/>
    <n v="0"/>
    <n v="0"/>
    <n v="0.79249099999999995"/>
  </r>
  <r>
    <s v="3-1-01-2-13-2-02"/>
    <s v="RECUPERACIONES"/>
    <x v="0"/>
    <n v="0"/>
    <n v="0"/>
    <n v="0"/>
    <n v="626.51849373999994"/>
  </r>
  <r>
    <n v="41"/>
    <s v="FUNCIONAMIENTO"/>
    <x v="1"/>
    <n v="1408.779"/>
    <n v="0"/>
    <n v="1408.779"/>
    <n v="1408.779"/>
  </r>
  <r>
    <n v="42"/>
    <s v="DEUDA"/>
    <x v="1"/>
    <n v="969198.47086200002"/>
    <n v="0"/>
    <n v="969198.47086200002"/>
    <n v="416716.26633000001"/>
  </r>
  <r>
    <n v="43"/>
    <s v="INVERSIÓN"/>
    <x v="1"/>
    <n v="4053517.0423050001"/>
    <n v="0"/>
    <n v="4053517.0423050001"/>
    <n v="131099.8846979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10827028567.709999"/>
  </r>
  <r>
    <x v="1"/>
    <x v="0"/>
    <n v="107387218735.29001"/>
  </r>
  <r>
    <x v="2"/>
    <x v="0"/>
    <n v="26186917"/>
  </r>
  <r>
    <x v="3"/>
    <x v="0"/>
    <n v="227389368"/>
  </r>
  <r>
    <x v="4"/>
    <x v="0"/>
    <n v="11059881344"/>
  </r>
  <r>
    <x v="5"/>
    <x v="0"/>
    <n v="17556041.600000001"/>
  </r>
  <r>
    <x v="6"/>
    <x v="0"/>
    <n v="23214595.330000002"/>
  </r>
  <r>
    <x v="7"/>
    <x v="0"/>
    <n v="49145234.030000009"/>
  </r>
  <r>
    <x v="8"/>
    <x v="0"/>
    <n v="1045830098.9399999"/>
  </r>
  <r>
    <x v="9"/>
    <x v="0"/>
    <n v="13765571"/>
  </r>
  <r>
    <x v="10"/>
    <x v="0"/>
    <n v="792491"/>
  </r>
  <r>
    <x v="11"/>
    <x v="0"/>
    <n v="626518493.73999989"/>
  </r>
  <r>
    <x v="12"/>
    <x v="1"/>
    <n v="1408779000"/>
  </r>
  <r>
    <x v="13"/>
    <x v="1"/>
    <n v="416716266330"/>
  </r>
  <r>
    <x v="14"/>
    <x v="1"/>
    <n v="131099884697.9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n v="10827028567.709999"/>
  </r>
  <r>
    <x v="1"/>
    <x v="0"/>
    <n v="107387218735.29001"/>
  </r>
  <r>
    <x v="2"/>
    <x v="0"/>
    <n v="26186917"/>
  </r>
  <r>
    <x v="3"/>
    <x v="0"/>
    <n v="227389368"/>
  </r>
  <r>
    <x v="4"/>
    <x v="0"/>
    <n v="11059881344"/>
  </r>
  <r>
    <x v="5"/>
    <x v="0"/>
    <n v="17556041.600000001"/>
  </r>
  <r>
    <x v="6"/>
    <x v="0"/>
    <n v="23214595.330000002"/>
  </r>
  <r>
    <x v="7"/>
    <x v="0"/>
    <n v="49145234.030000009"/>
  </r>
  <r>
    <x v="8"/>
    <x v="0"/>
    <n v="1045830098.9399999"/>
  </r>
  <r>
    <x v="9"/>
    <x v="0"/>
    <n v="13765571"/>
  </r>
  <r>
    <x v="10"/>
    <x v="0"/>
    <n v="792491"/>
  </r>
  <r>
    <x v="11"/>
    <x v="0"/>
    <n v="626518493.73999989"/>
  </r>
  <r>
    <x v="12"/>
    <x v="1"/>
    <n v="1408779000"/>
  </r>
  <r>
    <x v="13"/>
    <x v="1"/>
    <n v="416716266330"/>
  </r>
  <r>
    <x v="14"/>
    <x v="1"/>
    <n v="131099884697.97"/>
  </r>
  <r>
    <x v="15"/>
    <x v="2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n v="284167"/>
    <n v="0"/>
    <n v="284167"/>
    <n v="0"/>
    <n v="165952.75269699999"/>
  </r>
  <r>
    <x v="1"/>
    <x v="0"/>
    <n v="0"/>
    <n v="0"/>
    <n v="0"/>
    <n v="10827.028567709998"/>
    <n v="-10827.028567709998"/>
  </r>
  <r>
    <x v="2"/>
    <x v="0"/>
    <n v="0"/>
    <n v="0"/>
    <n v="0"/>
    <n v="107387.21873529001"/>
    <n v="-107387.21873529001"/>
  </r>
  <r>
    <x v="3"/>
    <x v="0"/>
    <n v="0"/>
    <n v="0"/>
    <n v="0"/>
    <n v="26.186917000000001"/>
    <n v="-26.186917000000001"/>
  </r>
  <r>
    <x v="4"/>
    <x v="0"/>
    <n v="0"/>
    <n v="0"/>
    <n v="0"/>
    <n v="227.38936799999999"/>
    <n v="-227.38936799999999"/>
  </r>
  <r>
    <x v="5"/>
    <x v="0"/>
    <n v="0"/>
    <n v="0"/>
    <n v="0"/>
    <n v="11059.881343999999"/>
    <n v="-11059.881343999999"/>
  </r>
  <r>
    <x v="6"/>
    <x v="0"/>
    <n v="0"/>
    <n v="0"/>
    <n v="0"/>
    <n v="17.5560416"/>
    <n v="-17.5560416"/>
  </r>
  <r>
    <x v="7"/>
    <x v="0"/>
    <n v="0"/>
    <n v="0"/>
    <n v="0"/>
    <n v="23.214595330000002"/>
    <n v="-23.214595330000002"/>
  </r>
  <r>
    <x v="8"/>
    <x v="0"/>
    <n v="0"/>
    <n v="0"/>
    <n v="0"/>
    <n v="49.145234030000012"/>
    <n v="-49.145234030000012"/>
  </r>
  <r>
    <x v="9"/>
    <x v="0"/>
    <n v="0"/>
    <n v="0"/>
    <n v="0"/>
    <n v="1045.83009894"/>
    <n v="-990.12216755999998"/>
  </r>
  <r>
    <x v="10"/>
    <x v="0"/>
    <n v="0"/>
    <n v="0"/>
    <n v="0"/>
    <n v="13.765571"/>
    <n v="-13.765571"/>
  </r>
  <r>
    <x v="11"/>
    <x v="0"/>
    <n v="0"/>
    <n v="0"/>
    <n v="0"/>
    <n v="0.79249099999999995"/>
    <n v="-0.79249099999999995"/>
  </r>
  <r>
    <x v="12"/>
    <x v="0"/>
    <n v="0"/>
    <n v="0"/>
    <n v="0"/>
    <n v="626.51849373999994"/>
    <n v="-626.518493739999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248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6BB96B-33AD-404B-9E05-19D2580E21B3}" name="TablaDinámica1" cacheId="22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21" firstHeaderRow="0" firstDataRow="1" firstDataCol="1" rowPageCount="1" colPageCount="1"/>
  <pivotFields count="3">
    <pivotField axis="axisRow" showAll="0" sortType="descending">
      <items count="16">
        <item x="13"/>
        <item x="12"/>
        <item x="6"/>
        <item x="14"/>
        <item x="0"/>
        <item x="11"/>
        <item x="9"/>
        <item x="7"/>
        <item x="8"/>
        <item x="3"/>
        <item x="1"/>
        <item x="10"/>
        <item x="4"/>
        <item x="5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13">
    <i>
      <x v="10"/>
    </i>
    <i>
      <x v="12"/>
    </i>
    <i>
      <x v="4"/>
    </i>
    <i>
      <x v="8"/>
    </i>
    <i>
      <x v="5"/>
    </i>
    <i>
      <x v="9"/>
    </i>
    <i>
      <x v="7"/>
    </i>
    <i>
      <x v="14"/>
    </i>
    <i>
      <x v="2"/>
    </i>
    <i>
      <x v="13"/>
    </i>
    <i>
      <x v="6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_x000a_% RECAUDO EN EFECTIVO _x000a_" fld="2" showDataAs="percentOfTotal" baseField="0" baseItem="0" numFmtId="10"/>
  </dataFields>
  <formats count="8">
    <format dxfId="137">
      <pivotArea outline="0" collapsedLevelsAreSubtotals="1" fieldPosition="0"/>
    </format>
    <format dxfId="136">
      <pivotArea collapsedLevelsAreSubtotals="1" fieldPosition="0">
        <references count="1">
          <reference field="0" count="1">
            <x v="6"/>
          </reference>
        </references>
      </pivotArea>
    </format>
    <format dxfId="135">
      <pivotArea outline="0" fieldPosition="0">
        <references count="1">
          <reference field="4294967294" count="1">
            <x v="1"/>
          </reference>
        </references>
      </pivotArea>
    </format>
    <format dxfId="134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2">
      <pivotArea field="0" type="button" dataOnly="0" labelOnly="1" outline="0" axis="axisRow" fieldPosition="0"/>
    </format>
    <format dxfId="13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0">
      <pivotArea collapsedLevelsAreSubtotals="1" fieldPosition="0">
        <references count="2">
          <reference field="4294967294" count="1" selected="0">
            <x v="1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4E7C4C-FA24-4C5E-AF94-E67B560EB150}" name="TablaDinámica4" cacheId="26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39" firstHeaderRow="1" firstDataRow="1" firstDataCol="1" rowPageCount="1" colPageCount="1"/>
  <pivotFields count="3">
    <pivotField axis="axisRow" showAll="0" sortType="ascending">
      <items count="17">
        <item x="9"/>
        <item x="7"/>
        <item x="6"/>
        <item x="11"/>
        <item x="0"/>
        <item x="1"/>
        <item x="3"/>
        <item x="8"/>
        <item x="12"/>
        <item x="13"/>
        <item x="14"/>
        <item x="10"/>
        <item x="4"/>
        <item x="5"/>
        <item x="15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sd="0" x="0"/>
        <item h="1" x="1"/>
        <item h="1" x="2"/>
        <item t="default"/>
      </items>
    </pivotField>
    <pivotField dataField="1" numFmtId="164" showAll="0"/>
  </pivotFields>
  <rowFields count="1">
    <field x="0"/>
  </rowFields>
  <rowItems count="13">
    <i>
      <x v="11"/>
    </i>
    <i>
      <x/>
    </i>
    <i>
      <x v="13"/>
    </i>
    <i>
      <x v="2"/>
    </i>
    <i>
      <x v="15"/>
    </i>
    <i>
      <x v="1"/>
    </i>
    <i>
      <x v="6"/>
    </i>
    <i>
      <x v="3"/>
    </i>
    <i>
      <x v="7"/>
    </i>
    <i>
      <x v="4"/>
    </i>
    <i>
      <x v="12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247">
      <pivotArea outline="0" collapsedLevelsAreSubtotals="1" fieldPosition="0"/>
    </format>
    <format dxfId="246">
      <pivotArea collapsedLevelsAreSubtotals="1" fieldPosition="0">
        <references count="1">
          <reference field="0" count="1">
            <x v="0"/>
          </reference>
        </references>
      </pivotArea>
    </format>
    <format dxfId="245">
      <pivotArea type="all" dataOnly="0" outline="0" fieldPosition="0"/>
    </format>
    <format dxfId="244">
      <pivotArea outline="0" collapsedLevelsAreSubtotals="1" fieldPosition="0"/>
    </format>
    <format dxfId="243">
      <pivotArea field="0" type="button" dataOnly="0" labelOnly="1" outline="0" axis="axisRow" fieldPosition="0"/>
    </format>
    <format dxfId="24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41">
      <pivotArea dataOnly="0" labelOnly="1" grandRow="1" outline="0" fieldPosition="0"/>
    </format>
    <format dxfId="240">
      <pivotArea dataOnly="0" labelOnly="1" outline="0" axis="axisValues" fieldPosition="0"/>
    </format>
    <format dxfId="239">
      <pivotArea type="all" dataOnly="0" outline="0" fieldPosition="0"/>
    </format>
    <format dxfId="238">
      <pivotArea outline="0" collapsedLevelsAreSubtotals="1" fieldPosition="0"/>
    </format>
    <format dxfId="237">
      <pivotArea field="0" type="button" dataOnly="0" labelOnly="1" outline="0" axis="axisRow" fieldPosition="0"/>
    </format>
    <format dxfId="23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35">
      <pivotArea dataOnly="0" labelOnly="1" grandRow="1" outline="0" fieldPosition="0"/>
    </format>
    <format dxfId="234">
      <pivotArea dataOnly="0" labelOnly="1" outline="0" axis="axisValues" fieldPosition="0"/>
    </format>
    <format dxfId="233">
      <pivotArea type="all" dataOnly="0" outline="0" fieldPosition="0"/>
    </format>
    <format dxfId="232">
      <pivotArea outline="0" collapsedLevelsAreSubtotals="1" fieldPosition="0"/>
    </format>
    <format dxfId="231">
      <pivotArea field="0" type="button" dataOnly="0" labelOnly="1" outline="0" axis="axisRow" fieldPosition="0"/>
    </format>
    <format dxfId="23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29">
      <pivotArea dataOnly="0" labelOnly="1" grandRow="1" outline="0" fieldPosition="0"/>
    </format>
    <format dxfId="228">
      <pivotArea dataOnly="0" labelOnly="1" outline="0" axis="axisValues" fieldPosition="0"/>
    </format>
    <format dxfId="227">
      <pivotArea type="all" dataOnly="0" outline="0" fieldPosition="0"/>
    </format>
    <format dxfId="226">
      <pivotArea outline="0" collapsedLevelsAreSubtotals="1" fieldPosition="0"/>
    </format>
    <format dxfId="225">
      <pivotArea field="0" type="button" dataOnly="0" labelOnly="1" outline="0" axis="axisRow" fieldPosition="0"/>
    </format>
    <format dxfId="22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23">
      <pivotArea dataOnly="0" labelOnly="1" grandRow="1" outline="0" fieldPosition="0"/>
    </format>
    <format dxfId="222">
      <pivotArea dataOnly="0" labelOnly="1" outline="0" axis="axisValues" fieldPosition="0"/>
    </format>
    <format dxfId="221">
      <pivotArea type="all" dataOnly="0" outline="0" fieldPosition="0"/>
    </format>
    <format dxfId="220">
      <pivotArea outline="0" collapsedLevelsAreSubtotals="1" fieldPosition="0"/>
    </format>
    <format dxfId="219">
      <pivotArea field="0" type="button" dataOnly="0" labelOnly="1" outline="0" axis="axisRow" fieldPosition="0"/>
    </format>
    <format dxfId="21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17">
      <pivotArea dataOnly="0" labelOnly="1" grandRow="1" outline="0" fieldPosition="0"/>
    </format>
    <format dxfId="216">
      <pivotArea dataOnly="0" labelOnly="1" outline="0" axis="axisValues" fieldPosition="0"/>
    </format>
    <format dxfId="215">
      <pivotArea type="all" dataOnly="0" outline="0" fieldPosition="0"/>
    </format>
    <format dxfId="214">
      <pivotArea outline="0" collapsedLevelsAreSubtotals="1" fieldPosition="0"/>
    </format>
    <format dxfId="213">
      <pivotArea field="0" type="button" dataOnly="0" labelOnly="1" outline="0" axis="axisRow" fieldPosition="0"/>
    </format>
    <format dxfId="21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11">
      <pivotArea dataOnly="0" labelOnly="1" grandRow="1" outline="0" fieldPosition="0"/>
    </format>
    <format dxfId="210">
      <pivotArea dataOnly="0" labelOnly="1" outline="0" axis="axisValues" fieldPosition="0"/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field="0" type="button" dataOnly="0" labelOnly="1" outline="0" axis="axisRow" fieldPosition="0"/>
    </format>
    <format dxfId="20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05">
      <pivotArea dataOnly="0" labelOnly="1" grandRow="1" outline="0" fieldPosition="0"/>
    </format>
    <format dxfId="204">
      <pivotArea dataOnly="0" labelOnly="1" outline="0" axis="axisValues" fieldPosition="0"/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field="0" type="button" dataOnly="0" labelOnly="1" outline="0" axis="axisRow" fieldPosition="0"/>
    </format>
    <format dxfId="20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99">
      <pivotArea dataOnly="0" labelOnly="1" grandRow="1" outline="0" fieldPosition="0"/>
    </format>
    <format dxfId="198">
      <pivotArea dataOnly="0" labelOnly="1" outline="0" axis="axisValues" fieldPosition="0"/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field="0" type="button" dataOnly="0" labelOnly="1" outline="0" axis="axisRow" fieldPosition="0"/>
    </format>
    <format dxfId="194">
      <pivotArea dataOnly="0" labelOnly="1" grandRow="1" outline="0" fieldPosition="0"/>
    </format>
    <format dxfId="193">
      <pivotArea dataOnly="0" labelOnly="1" outline="0" axis="axisValues" fieldPosition="0"/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field="0" type="button" dataOnly="0" labelOnly="1" outline="0" axis="axisRow" fieldPosition="0"/>
    </format>
    <format dxfId="189">
      <pivotArea dataOnly="0" labelOnly="1" outline="0" axis="axisValues" fieldPosition="0"/>
    </format>
    <format dxfId="188">
      <pivotArea dataOnly="0" labelOnly="1" fieldPosition="0">
        <references count="1">
          <reference field="0" count="0"/>
        </references>
      </pivotArea>
    </format>
    <format dxfId="187">
      <pivotArea dataOnly="0" labelOnly="1" grandRow="1" outline="0" fieldPosition="0"/>
    </format>
    <format dxfId="186">
      <pivotArea type="all" dataOnly="0" outline="0" fieldPosition="0"/>
    </format>
    <format dxfId="185">
      <pivotArea outline="0" collapsedLevelsAreSubtotals="1" fieldPosition="0"/>
    </format>
    <format dxfId="184">
      <pivotArea field="0" type="button" dataOnly="0" labelOnly="1" outline="0" axis="axisRow" fieldPosition="0"/>
    </format>
    <format dxfId="183">
      <pivotArea dataOnly="0" labelOnly="1" outline="0" axis="axisValues" fieldPosition="0"/>
    </format>
    <format dxfId="182">
      <pivotArea dataOnly="0" labelOnly="1" fieldPosition="0">
        <references count="1">
          <reference field="0" count="0"/>
        </references>
      </pivotArea>
    </format>
    <format dxfId="181">
      <pivotArea dataOnly="0" labelOnly="1" grandRow="1" outline="0" fieldPosition="0"/>
    </format>
    <format dxfId="180">
      <pivotArea outline="0" collapsedLevelsAreSubtotals="1" fieldPosition="0"/>
    </format>
    <format dxfId="179">
      <pivotArea type="all" dataOnly="0" outline="0" fieldPosition="0"/>
    </format>
    <format dxfId="178">
      <pivotArea outline="0" collapsedLevelsAreSubtotals="1" fieldPosition="0"/>
    </format>
    <format dxfId="177">
      <pivotArea field="0" type="button" dataOnly="0" labelOnly="1" outline="0" axis="axisRow" fieldPosition="0"/>
    </format>
    <format dxfId="176">
      <pivotArea dataOnly="0" labelOnly="1" outline="0" axis="axisValues" fieldPosition="0"/>
    </format>
    <format dxfId="175">
      <pivotArea dataOnly="0" labelOnly="1" fieldPosition="0">
        <references count="1">
          <reference field="0" count="0"/>
        </references>
      </pivotArea>
    </format>
    <format dxfId="174">
      <pivotArea dataOnly="0" labelOnly="1" grandRow="1" outline="0" fieldPosition="0"/>
    </format>
    <format dxfId="173">
      <pivotArea type="all" dataOnly="0" outline="0" fieldPosition="0"/>
    </format>
    <format dxfId="172">
      <pivotArea outline="0" collapsedLevelsAreSubtotals="1" fieldPosition="0"/>
    </format>
    <format dxfId="171">
      <pivotArea field="0" type="button" dataOnly="0" labelOnly="1" outline="0" axis="axisRow" fieldPosition="0"/>
    </format>
    <format dxfId="170">
      <pivotArea dataOnly="0" labelOnly="1" outline="0" axis="axisValues" fieldPosition="0"/>
    </format>
    <format dxfId="169">
      <pivotArea dataOnly="0" labelOnly="1" fieldPosition="0">
        <references count="1">
          <reference field="0" count="0"/>
        </references>
      </pivotArea>
    </format>
    <format dxfId="168">
      <pivotArea dataOnly="0" labelOnly="1" grandRow="1" outline="0" fieldPosition="0"/>
    </format>
    <format dxfId="167">
      <pivotArea type="all" dataOnly="0" outline="0" fieldPosition="0"/>
    </format>
    <format dxfId="166">
      <pivotArea outline="0" collapsedLevelsAreSubtotals="1" fieldPosition="0"/>
    </format>
    <format dxfId="165">
      <pivotArea field="0" type="button" dataOnly="0" labelOnly="1" outline="0" axis="axisRow" fieldPosition="0"/>
    </format>
    <format dxfId="164">
      <pivotArea dataOnly="0" labelOnly="1" fieldPosition="0">
        <references count="1">
          <reference field="0" count="0"/>
        </references>
      </pivotArea>
    </format>
    <format dxfId="163">
      <pivotArea dataOnly="0" labelOnly="1" grandRow="1" outline="0" fieldPosition="0"/>
    </format>
    <format dxfId="162">
      <pivotArea dataOnly="0" labelOnly="1" outline="0" axis="axisValues" fieldPosition="0"/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field="0" type="button" dataOnly="0" labelOnly="1" outline="0" axis="axisRow" fieldPosition="0"/>
    </format>
    <format dxfId="158">
      <pivotArea dataOnly="0" labelOnly="1" fieldPosition="0">
        <references count="1">
          <reference field="0" count="0"/>
        </references>
      </pivotArea>
    </format>
    <format dxfId="157">
      <pivotArea dataOnly="0" labelOnly="1" grandRow="1" outline="0" fieldPosition="0"/>
    </format>
    <format dxfId="156">
      <pivotArea dataOnly="0" labelOnly="1" outline="0" axis="axisValues" fieldPosition="0"/>
    </format>
    <format dxfId="155">
      <pivotArea type="all" dataOnly="0" outline="0" fieldPosition="0"/>
    </format>
    <format dxfId="154">
      <pivotArea outline="0" collapsedLevelsAreSubtotals="1" fieldPosition="0"/>
    </format>
    <format dxfId="153">
      <pivotArea field="0" type="button" dataOnly="0" labelOnly="1" outline="0" axis="axisRow" fieldPosition="0"/>
    </format>
    <format dxfId="152">
      <pivotArea dataOnly="0" labelOnly="1" fieldPosition="0">
        <references count="1">
          <reference field="0" count="0"/>
        </references>
      </pivotArea>
    </format>
    <format dxfId="151">
      <pivotArea dataOnly="0" labelOnly="1" grandRow="1" outline="0" fieldPosition="0"/>
    </format>
    <format dxfId="150">
      <pivotArea dataOnly="0" labelOnly="1" outline="0" axis="axisValues" fieldPosition="0"/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field="0" type="button" dataOnly="0" labelOnly="1" outline="0" axis="axisRow" fieldPosition="0"/>
    </format>
    <format dxfId="146">
      <pivotArea dataOnly="0" labelOnly="1" fieldPosition="0">
        <references count="1">
          <reference field="0" count="0"/>
        </references>
      </pivotArea>
    </format>
    <format dxfId="145">
      <pivotArea dataOnly="0" labelOnly="1" grandRow="1" outline="0" fieldPosition="0"/>
    </format>
    <format dxfId="144">
      <pivotArea dataOnly="0" labelOnly="1" outline="0" axis="axisValues" fieldPosition="0"/>
    </format>
    <format dxfId="143">
      <pivotArea collapsedLevelsAreSubtotals="1" fieldPosition="0">
        <references count="1">
          <reference field="0" count="0"/>
        </references>
      </pivotArea>
    </format>
    <format dxfId="142">
      <pivotArea dataOnly="0" labelOnly="1" fieldPosition="0">
        <references count="1">
          <reference field="0" count="0"/>
        </references>
      </pivotArea>
    </format>
    <format dxfId="141">
      <pivotArea collapsedLevelsAreSubtotals="1" fieldPosition="0">
        <references count="1">
          <reference field="0" count="0"/>
        </references>
      </pivotArea>
    </format>
    <format dxfId="140">
      <pivotArea outline="0" fieldPosition="0">
        <references count="1">
          <reference field="4294967294" count="1">
            <x v="0"/>
          </reference>
        </references>
      </pivotArea>
    </format>
    <format dxfId="139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8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2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3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4">
        <item x="8"/>
        <item x="0"/>
        <item x="7"/>
        <item x="10"/>
        <item x="12"/>
        <item x="1"/>
        <item x="2"/>
        <item x="4"/>
        <item x="9"/>
        <item x="11"/>
        <item x="5"/>
        <item x="6"/>
        <item x="3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29">
      <pivotArea collapsedLevelsAreSubtotals="1" fieldPosition="0">
        <references count="1">
          <reference field="1" count="0"/>
        </references>
      </pivotArea>
    </format>
    <format dxfId="128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showRowColHeaders="0" topLeftCell="A7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zoomScale="95" zoomScaleNormal="95" workbookViewId="0"/>
  </sheetViews>
  <sheetFormatPr baseColWidth="10" defaultRowHeight="15" x14ac:dyDescent="0.25"/>
  <cols>
    <col min="3" max="3" width="98.140625" bestFit="1" customWidth="1"/>
    <col min="4" max="4" width="17.5703125" customWidth="1"/>
    <col min="5" max="6" width="14.5703125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60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107387218735.29001</v>
      </c>
      <c r="E9" s="10">
        <v>0.81784856024811525</v>
      </c>
    </row>
    <row r="10" spans="3:5" x14ac:dyDescent="0.25">
      <c r="C10" s="6" t="s">
        <v>49</v>
      </c>
      <c r="D10" s="38">
        <v>11059881344</v>
      </c>
      <c r="E10" s="10">
        <v>8.4230769175632686E-2</v>
      </c>
    </row>
    <row r="11" spans="3:5" x14ac:dyDescent="0.25">
      <c r="C11" s="6" t="s">
        <v>28</v>
      </c>
      <c r="D11" s="38">
        <v>10827028567.709999</v>
      </c>
      <c r="E11" s="10">
        <v>8.2457389530630559E-2</v>
      </c>
    </row>
    <row r="12" spans="3:5" x14ac:dyDescent="0.25">
      <c r="C12" s="6" t="s">
        <v>34</v>
      </c>
      <c r="D12" s="38">
        <v>1045830098.9399999</v>
      </c>
      <c r="E12" s="10">
        <v>7.9649203206446466E-3</v>
      </c>
    </row>
    <row r="13" spans="3:5" x14ac:dyDescent="0.25">
      <c r="C13" s="6" t="s">
        <v>24</v>
      </c>
      <c r="D13" s="38">
        <v>626518493.73999989</v>
      </c>
      <c r="E13" s="10">
        <v>4.7714919345954784E-3</v>
      </c>
    </row>
    <row r="14" spans="3:5" x14ac:dyDescent="0.25">
      <c r="C14" s="6" t="s">
        <v>32</v>
      </c>
      <c r="D14" s="38">
        <v>227389368</v>
      </c>
      <c r="E14" s="10">
        <v>1.7317709632926237E-3</v>
      </c>
    </row>
    <row r="15" spans="3:5" x14ac:dyDescent="0.25">
      <c r="C15" s="6" t="s">
        <v>11</v>
      </c>
      <c r="D15" s="38">
        <v>49145234.030000009</v>
      </c>
      <c r="E15" s="10">
        <v>3.7428438288888928E-4</v>
      </c>
    </row>
    <row r="16" spans="3:5" x14ac:dyDescent="0.25">
      <c r="C16" s="6" t="s">
        <v>52</v>
      </c>
      <c r="D16" s="38">
        <v>26186917</v>
      </c>
      <c r="E16" s="10">
        <v>1.9943651225924505E-4</v>
      </c>
    </row>
    <row r="17" spans="1:6" x14ac:dyDescent="0.25">
      <c r="C17" s="6" t="s">
        <v>19</v>
      </c>
      <c r="D17" s="38">
        <v>23214595.330000002</v>
      </c>
      <c r="E17" s="10">
        <v>1.7679965633697766E-4</v>
      </c>
    </row>
    <row r="18" spans="1:6" x14ac:dyDescent="0.25">
      <c r="C18" s="6" t="s">
        <v>50</v>
      </c>
      <c r="D18" s="38">
        <v>17556041.600000001</v>
      </c>
      <c r="E18" s="10">
        <v>1.337047696673196E-4</v>
      </c>
    </row>
    <row r="19" spans="1:6" x14ac:dyDescent="0.25">
      <c r="C19" s="6" t="s">
        <v>21</v>
      </c>
      <c r="D19" s="9">
        <v>13765571</v>
      </c>
      <c r="E19" s="10">
        <v>1.0483698670969966E-4</v>
      </c>
    </row>
    <row r="20" spans="1:6" x14ac:dyDescent="0.25">
      <c r="A20" s="22"/>
      <c r="B20" s="33"/>
      <c r="C20" s="6" t="s">
        <v>46</v>
      </c>
      <c r="D20" s="38">
        <v>792491</v>
      </c>
      <c r="E20" s="46">
        <v>6.035519226522212E-6</v>
      </c>
      <c r="F20" s="22"/>
    </row>
    <row r="21" spans="1:6" x14ac:dyDescent="0.25">
      <c r="A21" s="25"/>
      <c r="B21" s="32"/>
      <c r="C21" s="6" t="s">
        <v>5</v>
      </c>
      <c r="D21" s="38">
        <v>131304527457.64001</v>
      </c>
      <c r="E21" s="10">
        <v>1</v>
      </c>
      <c r="F21" s="23"/>
    </row>
    <row r="22" spans="1:6" x14ac:dyDescent="0.25">
      <c r="A22" s="25"/>
      <c r="B22" s="32"/>
      <c r="C22" s="32"/>
      <c r="D22" s="32"/>
      <c r="E22" s="25"/>
      <c r="F22" s="23"/>
    </row>
    <row r="23" spans="1:6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44" t="s">
        <v>46</v>
      </c>
      <c r="D27" s="43">
        <v>6.035519226522212E-6</v>
      </c>
      <c r="E27" s="25"/>
      <c r="F27" s="23"/>
    </row>
    <row r="28" spans="1:6" x14ac:dyDescent="0.25">
      <c r="A28" s="25"/>
      <c r="B28" s="32"/>
      <c r="C28" s="27" t="s">
        <v>21</v>
      </c>
      <c r="D28" s="28">
        <v>1.0483698670969966E-4</v>
      </c>
      <c r="E28" s="25"/>
      <c r="F28" s="23"/>
    </row>
    <row r="29" spans="1:6" x14ac:dyDescent="0.25">
      <c r="A29" s="25"/>
      <c r="B29" s="32"/>
      <c r="C29" s="44" t="s">
        <v>50</v>
      </c>
      <c r="D29" s="43">
        <v>1.337047696673196E-4</v>
      </c>
      <c r="E29" s="25"/>
      <c r="F29" s="23"/>
    </row>
    <row r="30" spans="1:6" x14ac:dyDescent="0.25">
      <c r="A30" s="25"/>
      <c r="B30" s="32"/>
      <c r="C30" s="27" t="s">
        <v>19</v>
      </c>
      <c r="D30" s="28">
        <v>1.7679965633697766E-4</v>
      </c>
      <c r="E30" s="25"/>
      <c r="F30" s="23"/>
    </row>
    <row r="31" spans="1:6" x14ac:dyDescent="0.25">
      <c r="A31" s="25"/>
      <c r="B31" s="32"/>
      <c r="C31" s="44" t="s">
        <v>52</v>
      </c>
      <c r="D31" s="43">
        <v>1.9943651225924505E-4</v>
      </c>
      <c r="E31" s="25"/>
      <c r="F31" s="23"/>
    </row>
    <row r="32" spans="1:6" x14ac:dyDescent="0.25">
      <c r="A32" s="25"/>
      <c r="B32" s="32"/>
      <c r="C32" s="27" t="s">
        <v>11</v>
      </c>
      <c r="D32" s="28">
        <v>3.7428438288888928E-4</v>
      </c>
      <c r="E32" s="25"/>
      <c r="F32" s="23"/>
    </row>
    <row r="33" spans="1:7" x14ac:dyDescent="0.25">
      <c r="A33" s="25"/>
      <c r="B33" s="32"/>
      <c r="C33" s="27" t="s">
        <v>32</v>
      </c>
      <c r="D33" s="28">
        <v>1.7317709632926237E-3</v>
      </c>
      <c r="E33" s="25"/>
      <c r="F33" s="23"/>
    </row>
    <row r="34" spans="1:7" x14ac:dyDescent="0.25">
      <c r="A34" s="25"/>
      <c r="B34" s="32"/>
      <c r="C34" s="27" t="s">
        <v>24</v>
      </c>
      <c r="D34" s="28">
        <v>4.7714919345954784E-3</v>
      </c>
      <c r="E34" s="25"/>
      <c r="F34" s="23"/>
    </row>
    <row r="35" spans="1:7" x14ac:dyDescent="0.25">
      <c r="A35" s="25"/>
      <c r="B35" s="32"/>
      <c r="C35" s="27" t="s">
        <v>34</v>
      </c>
      <c r="D35" s="28">
        <v>7.9649203206446466E-3</v>
      </c>
      <c r="E35" s="25"/>
      <c r="F35" s="23"/>
    </row>
    <row r="36" spans="1:7" x14ac:dyDescent="0.25">
      <c r="A36" s="25"/>
      <c r="B36" s="32"/>
      <c r="C36" s="27" t="s">
        <v>28</v>
      </c>
      <c r="D36" s="28">
        <v>8.2457389530630559E-2</v>
      </c>
      <c r="E36" s="25"/>
      <c r="F36" s="23"/>
    </row>
    <row r="37" spans="1:7" x14ac:dyDescent="0.25">
      <c r="A37" s="25"/>
      <c r="B37" s="32"/>
      <c r="C37" s="44" t="s">
        <v>49</v>
      </c>
      <c r="D37" s="43">
        <v>8.4230769175632686E-2</v>
      </c>
      <c r="E37" s="25"/>
      <c r="F37" s="23"/>
    </row>
    <row r="38" spans="1:7" x14ac:dyDescent="0.25">
      <c r="A38" s="25"/>
      <c r="B38" s="32"/>
      <c r="C38" s="27" t="s">
        <v>30</v>
      </c>
      <c r="D38" s="28">
        <v>0.81784856024811525</v>
      </c>
      <c r="E38" s="25"/>
      <c r="F38" s="23"/>
    </row>
    <row r="39" spans="1:7" x14ac:dyDescent="0.25">
      <c r="A39" s="25"/>
      <c r="B39" s="32"/>
      <c r="C39" s="27" t="s">
        <v>5</v>
      </c>
      <c r="D39" s="28">
        <v>1</v>
      </c>
      <c r="E39" s="25"/>
      <c r="F39" s="23"/>
    </row>
    <row r="40" spans="1:7" x14ac:dyDescent="0.25">
      <c r="A40" s="25"/>
      <c r="B40" s="32"/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topLeftCell="C25" zoomScaleNormal="100" workbookViewId="0">
      <selection activeCell="G21" sqref="G21:G35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+D20/1000000</f>
        <v>284167</v>
      </c>
      <c r="E2" s="30">
        <f t="shared" ref="E2:H2" si="0">+E20/1000000</f>
        <v>0</v>
      </c>
      <c r="F2" s="30">
        <f t="shared" si="0"/>
        <v>284167</v>
      </c>
      <c r="G2" s="30">
        <f t="shared" si="0"/>
        <v>0</v>
      </c>
      <c r="H2" s="30">
        <f t="shared" si="0"/>
        <v>165952.75269699999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f t="shared" ref="D3:H3" si="1">+D21/1000000</f>
        <v>0</v>
      </c>
      <c r="E3" s="30">
        <f t="shared" si="1"/>
        <v>0</v>
      </c>
      <c r="F3" s="30">
        <f t="shared" si="1"/>
        <v>0</v>
      </c>
      <c r="G3" s="30">
        <f t="shared" si="1"/>
        <v>10827.028567709998</v>
      </c>
      <c r="H3" s="30">
        <f t="shared" si="1"/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f t="shared" ref="D4:H4" si="2">+D22/1000000</f>
        <v>0</v>
      </c>
      <c r="E4" s="30">
        <f t="shared" si="2"/>
        <v>0</v>
      </c>
      <c r="F4" s="30">
        <f t="shared" si="2"/>
        <v>0</v>
      </c>
      <c r="G4" s="30">
        <f t="shared" si="2"/>
        <v>107387.21873529001</v>
      </c>
      <c r="H4" s="30">
        <f t="shared" si="2"/>
        <v>-107387.21873529001</v>
      </c>
    </row>
    <row r="5" spans="1:9" ht="18" customHeight="1" thickBot="1" x14ac:dyDescent="0.3">
      <c r="A5" s="20" t="s">
        <v>51</v>
      </c>
      <c r="B5" s="21" t="s">
        <v>52</v>
      </c>
      <c r="C5" s="21" t="s">
        <v>3</v>
      </c>
      <c r="D5" s="30">
        <f>+D23/1000000</f>
        <v>0</v>
      </c>
      <c r="E5" s="30">
        <f>+E23/1000000</f>
        <v>0</v>
      </c>
      <c r="F5" s="30">
        <f>+F23/1000000</f>
        <v>0</v>
      </c>
      <c r="G5" s="30">
        <f>+G23/1000000</f>
        <v>26.186917000000001</v>
      </c>
      <c r="H5" s="30">
        <f>+H23/1000000</f>
        <v>-26.186917000000001</v>
      </c>
    </row>
    <row r="6" spans="1:9" ht="18" customHeight="1" thickBot="1" x14ac:dyDescent="0.3">
      <c r="A6" s="20" t="s">
        <v>31</v>
      </c>
      <c r="B6" s="21" t="s">
        <v>32</v>
      </c>
      <c r="C6" s="21" t="s">
        <v>3</v>
      </c>
      <c r="D6" s="30">
        <f t="shared" ref="D6:H6" si="3">+D24/1000000</f>
        <v>0</v>
      </c>
      <c r="E6" s="30">
        <f t="shared" si="3"/>
        <v>0</v>
      </c>
      <c r="F6" s="30">
        <f t="shared" si="3"/>
        <v>0</v>
      </c>
      <c r="G6" s="30">
        <f t="shared" si="3"/>
        <v>227.38936799999999</v>
      </c>
      <c r="H6" s="30">
        <f t="shared" si="3"/>
        <v>-227.38936799999999</v>
      </c>
    </row>
    <row r="7" spans="1:9" ht="18" customHeight="1" thickBot="1" x14ac:dyDescent="0.3">
      <c r="A7" s="20" t="s">
        <v>47</v>
      </c>
      <c r="B7" s="21" t="s">
        <v>49</v>
      </c>
      <c r="C7" s="21" t="s">
        <v>3</v>
      </c>
      <c r="D7" s="30">
        <f t="shared" ref="D7:H7" si="4">+D25/1000000</f>
        <v>0</v>
      </c>
      <c r="E7" s="30">
        <f t="shared" si="4"/>
        <v>0</v>
      </c>
      <c r="F7" s="30">
        <f t="shared" si="4"/>
        <v>0</v>
      </c>
      <c r="G7" s="30">
        <f t="shared" si="4"/>
        <v>11059.881343999999</v>
      </c>
      <c r="H7" s="30">
        <f t="shared" si="4"/>
        <v>-11059.881343999999</v>
      </c>
    </row>
    <row r="8" spans="1:9" ht="18" customHeight="1" thickBot="1" x14ac:dyDescent="0.3">
      <c r="A8" s="20" t="s">
        <v>48</v>
      </c>
      <c r="B8" s="21" t="s">
        <v>50</v>
      </c>
      <c r="C8" s="21" t="s">
        <v>3</v>
      </c>
      <c r="D8" s="30">
        <f t="shared" ref="D8:H8" si="5">+D26/1000000</f>
        <v>0</v>
      </c>
      <c r="E8" s="30">
        <f t="shared" si="5"/>
        <v>0</v>
      </c>
      <c r="F8" s="30">
        <f t="shared" si="5"/>
        <v>0</v>
      </c>
      <c r="G8" s="30">
        <f t="shared" si="5"/>
        <v>17.5560416</v>
      </c>
      <c r="H8" s="30">
        <f t="shared" si="5"/>
        <v>-17.5560416</v>
      </c>
    </row>
    <row r="9" spans="1:9" ht="18" customHeight="1" thickBot="1" x14ac:dyDescent="0.3">
      <c r="A9" s="20" t="s">
        <v>18</v>
      </c>
      <c r="B9" s="21" t="s">
        <v>19</v>
      </c>
      <c r="C9" s="21" t="s">
        <v>3</v>
      </c>
      <c r="D9" s="30">
        <f t="shared" ref="D9:H9" si="6">+D27/1000000</f>
        <v>0</v>
      </c>
      <c r="E9" s="30">
        <f t="shared" si="6"/>
        <v>0</v>
      </c>
      <c r="F9" s="30">
        <f t="shared" si="6"/>
        <v>0</v>
      </c>
      <c r="G9" s="30">
        <f t="shared" si="6"/>
        <v>23.214595330000002</v>
      </c>
      <c r="H9" s="30">
        <f t="shared" si="6"/>
        <v>-23.214595330000002</v>
      </c>
      <c r="I9" s="4"/>
    </row>
    <row r="10" spans="1:9" ht="18" customHeight="1" thickBot="1" x14ac:dyDescent="0.3">
      <c r="A10" s="20" t="s">
        <v>33</v>
      </c>
      <c r="B10" s="21" t="s">
        <v>11</v>
      </c>
      <c r="C10" s="21" t="s">
        <v>3</v>
      </c>
      <c r="D10" s="30">
        <f t="shared" ref="D10:H10" si="7">+D28/1000000</f>
        <v>0</v>
      </c>
      <c r="E10" s="30">
        <f t="shared" si="7"/>
        <v>0</v>
      </c>
      <c r="F10" s="30">
        <f t="shared" si="7"/>
        <v>0</v>
      </c>
      <c r="G10" s="30">
        <f t="shared" si="7"/>
        <v>49.145234030000012</v>
      </c>
      <c r="H10" s="30">
        <f t="shared" si="7"/>
        <v>-49.145234030000012</v>
      </c>
      <c r="I10" s="4"/>
    </row>
    <row r="11" spans="1:9" ht="18" customHeight="1" thickBot="1" x14ac:dyDescent="0.3">
      <c r="A11" s="20" t="s">
        <v>22</v>
      </c>
      <c r="B11" s="21" t="s">
        <v>34</v>
      </c>
      <c r="C11" s="21" t="s">
        <v>3</v>
      </c>
      <c r="D11" s="30">
        <f t="shared" ref="D11:H11" si="8">+D29/1000000</f>
        <v>0</v>
      </c>
      <c r="E11" s="30">
        <f t="shared" si="8"/>
        <v>0</v>
      </c>
      <c r="F11" s="30">
        <f t="shared" si="8"/>
        <v>0</v>
      </c>
      <c r="G11" s="30">
        <f t="shared" si="8"/>
        <v>1045.83009894</v>
      </c>
      <c r="H11" s="30">
        <f t="shared" si="8"/>
        <v>-990.12216755999998</v>
      </c>
    </row>
    <row r="12" spans="1:9" ht="18" customHeight="1" thickBot="1" x14ac:dyDescent="0.3">
      <c r="A12" s="20" t="s">
        <v>20</v>
      </c>
      <c r="B12" s="21" t="s">
        <v>21</v>
      </c>
      <c r="C12" s="21" t="s">
        <v>3</v>
      </c>
      <c r="D12" s="30">
        <f t="shared" ref="D12:H12" si="9">+D30/1000000</f>
        <v>0</v>
      </c>
      <c r="E12" s="30">
        <f t="shared" si="9"/>
        <v>0</v>
      </c>
      <c r="F12" s="30">
        <f t="shared" si="9"/>
        <v>0</v>
      </c>
      <c r="G12" s="30">
        <f t="shared" si="9"/>
        <v>13.765571</v>
      </c>
      <c r="H12" s="30">
        <f t="shared" si="9"/>
        <v>-13.765571</v>
      </c>
    </row>
    <row r="13" spans="1:9" ht="18" customHeight="1" thickBot="1" x14ac:dyDescent="0.3">
      <c r="A13" s="20" t="s">
        <v>45</v>
      </c>
      <c r="B13" s="21" t="s">
        <v>46</v>
      </c>
      <c r="C13" s="21" t="s">
        <v>3</v>
      </c>
      <c r="D13" s="30">
        <f t="shared" ref="D13:H13" si="10">+D31/1000000</f>
        <v>0</v>
      </c>
      <c r="E13" s="30">
        <f t="shared" si="10"/>
        <v>0</v>
      </c>
      <c r="F13" s="30">
        <f t="shared" si="10"/>
        <v>0</v>
      </c>
      <c r="G13" s="30">
        <f t="shared" si="10"/>
        <v>0.79249099999999995</v>
      </c>
      <c r="H13" s="30">
        <f t="shared" si="10"/>
        <v>-0.79249099999999995</v>
      </c>
    </row>
    <row r="14" spans="1:9" ht="18" customHeight="1" thickBot="1" x14ac:dyDescent="0.3">
      <c r="A14" s="20" t="s">
        <v>23</v>
      </c>
      <c r="B14" s="21" t="s">
        <v>24</v>
      </c>
      <c r="C14" s="21" t="s">
        <v>3</v>
      </c>
      <c r="D14" s="30">
        <f t="shared" ref="D14:H14" si="11">+D32/1000000</f>
        <v>0</v>
      </c>
      <c r="E14" s="30">
        <f t="shared" si="11"/>
        <v>0</v>
      </c>
      <c r="F14" s="30">
        <f t="shared" si="11"/>
        <v>0</v>
      </c>
      <c r="G14" s="30">
        <f t="shared" si="11"/>
        <v>626.51849373999994</v>
      </c>
      <c r="H14" s="30">
        <f t="shared" si="11"/>
        <v>-626.51849373999994</v>
      </c>
    </row>
    <row r="15" spans="1:9" ht="18" customHeight="1" thickBot="1" x14ac:dyDescent="0.3">
      <c r="A15" s="20">
        <v>41</v>
      </c>
      <c r="B15" s="21" t="s">
        <v>35</v>
      </c>
      <c r="C15" s="21" t="s">
        <v>4</v>
      </c>
      <c r="D15" s="30">
        <f t="shared" ref="D15:H15" si="12">+D33/1000000</f>
        <v>1408.779</v>
      </c>
      <c r="E15" s="30">
        <f t="shared" si="12"/>
        <v>0</v>
      </c>
      <c r="F15" s="30">
        <f t="shared" si="12"/>
        <v>1408.779</v>
      </c>
      <c r="G15" s="30">
        <f t="shared" si="12"/>
        <v>1408.779</v>
      </c>
      <c r="H15" s="30">
        <f t="shared" si="12"/>
        <v>0</v>
      </c>
    </row>
    <row r="16" spans="1:9" ht="18" customHeight="1" thickBot="1" x14ac:dyDescent="0.3">
      <c r="A16" s="20">
        <v>42</v>
      </c>
      <c r="B16" s="21" t="s">
        <v>8</v>
      </c>
      <c r="C16" s="21" t="s">
        <v>4</v>
      </c>
      <c r="D16" s="30">
        <f t="shared" ref="D16:H16" si="13">+D34/1000000</f>
        <v>969198.47086200002</v>
      </c>
      <c r="E16" s="30">
        <f t="shared" si="13"/>
        <v>0</v>
      </c>
      <c r="F16" s="30">
        <f t="shared" si="13"/>
        <v>969198.47086200002</v>
      </c>
      <c r="G16" s="30">
        <f t="shared" si="13"/>
        <v>416716.26633000001</v>
      </c>
      <c r="H16" s="30">
        <f t="shared" si="13"/>
        <v>552482.204532</v>
      </c>
    </row>
    <row r="17" spans="1:9" ht="20.100000000000001" customHeight="1" thickBot="1" x14ac:dyDescent="0.3">
      <c r="A17" s="20">
        <v>43</v>
      </c>
      <c r="B17" s="21" t="s">
        <v>9</v>
      </c>
      <c r="C17" s="21" t="s">
        <v>4</v>
      </c>
      <c r="D17" s="30">
        <f t="shared" ref="D17:G17" si="14">+D35/1000000</f>
        <v>4053517.0423050001</v>
      </c>
      <c r="E17" s="30">
        <f t="shared" si="14"/>
        <v>0</v>
      </c>
      <c r="F17" s="30">
        <f t="shared" si="14"/>
        <v>4053517.0423050001</v>
      </c>
      <c r="G17" s="30">
        <f t="shared" si="14"/>
        <v>131099.88469797</v>
      </c>
      <c r="H17" s="30">
        <f>+H35/1000000</f>
        <v>3922417.1576070297</v>
      </c>
    </row>
    <row r="20" spans="1:9" ht="20.100000000000001" customHeight="1" x14ac:dyDescent="0.25">
      <c r="A20" s="1" t="s">
        <v>16</v>
      </c>
      <c r="B20" s="1" t="s">
        <v>17</v>
      </c>
      <c r="C20" s="1" t="s">
        <v>3</v>
      </c>
      <c r="D20" s="2">
        <v>284167000000</v>
      </c>
      <c r="E20" s="2">
        <v>0</v>
      </c>
      <c r="F20" s="2">
        <v>284167000000</v>
      </c>
      <c r="H20" s="29">
        <v>165952752697</v>
      </c>
      <c r="I20" s="4"/>
    </row>
    <row r="21" spans="1:9" ht="20.100000000000001" customHeight="1" x14ac:dyDescent="0.25">
      <c r="A21" s="1" t="s">
        <v>27</v>
      </c>
      <c r="B21" s="1" t="s">
        <v>28</v>
      </c>
      <c r="C21" s="1" t="s">
        <v>3</v>
      </c>
      <c r="D21" s="2">
        <v>0</v>
      </c>
      <c r="E21" s="2">
        <v>0</v>
      </c>
      <c r="F21" s="2">
        <v>0</v>
      </c>
      <c r="G21" s="2">
        <v>10827028567.709999</v>
      </c>
      <c r="H21" s="29">
        <v>-10827028567.709999</v>
      </c>
    </row>
    <row r="22" spans="1:9" ht="20.100000000000001" customHeight="1" x14ac:dyDescent="0.25">
      <c r="A22" s="1" t="s">
        <v>29</v>
      </c>
      <c r="B22" s="1" t="s">
        <v>30</v>
      </c>
      <c r="C22" s="1" t="s">
        <v>3</v>
      </c>
      <c r="D22" s="2">
        <v>0</v>
      </c>
      <c r="E22" s="2">
        <v>0</v>
      </c>
      <c r="F22" s="2">
        <v>0</v>
      </c>
      <c r="G22" s="2">
        <v>107387218735.29001</v>
      </c>
      <c r="H22" s="29">
        <v>-107387218735.29001</v>
      </c>
    </row>
    <row r="23" spans="1:9" ht="20.100000000000001" customHeight="1" x14ac:dyDescent="0.25">
      <c r="A23" s="47" t="s">
        <v>51</v>
      </c>
      <c r="B23" s="48" t="s">
        <v>52</v>
      </c>
      <c r="C23" s="1" t="s">
        <v>3</v>
      </c>
      <c r="D23" s="2">
        <v>0</v>
      </c>
      <c r="F23" s="2">
        <v>0</v>
      </c>
      <c r="G23" s="2">
        <v>26186917</v>
      </c>
      <c r="H23" s="29">
        <v>-26186917</v>
      </c>
    </row>
    <row r="24" spans="1:9" ht="20.100000000000001" customHeight="1" x14ac:dyDescent="0.25">
      <c r="A24" s="1" t="s">
        <v>31</v>
      </c>
      <c r="B24" s="1" t="s">
        <v>32</v>
      </c>
      <c r="C24" s="1" t="s">
        <v>3</v>
      </c>
      <c r="D24" s="2">
        <v>0</v>
      </c>
      <c r="E24" s="2">
        <v>0</v>
      </c>
      <c r="F24" s="2">
        <v>0</v>
      </c>
      <c r="G24" s="2">
        <v>227389368</v>
      </c>
      <c r="H24" s="29">
        <v>-227389368</v>
      </c>
    </row>
    <row r="25" spans="1:9" ht="20.100000000000001" customHeight="1" x14ac:dyDescent="0.25">
      <c r="A25" s="1" t="s">
        <v>47</v>
      </c>
      <c r="B25" s="1" t="s">
        <v>49</v>
      </c>
      <c r="C25" s="1" t="s">
        <v>3</v>
      </c>
      <c r="D25" s="2">
        <v>0</v>
      </c>
      <c r="E25" s="2">
        <v>0</v>
      </c>
      <c r="F25" s="2">
        <v>0</v>
      </c>
      <c r="G25" s="2">
        <v>11059881344</v>
      </c>
      <c r="H25" s="29">
        <v>-11059881344</v>
      </c>
    </row>
    <row r="26" spans="1:9" ht="20.100000000000001" customHeight="1" x14ac:dyDescent="0.25">
      <c r="A26" s="1" t="s">
        <v>48</v>
      </c>
      <c r="B26" s="1" t="s">
        <v>50</v>
      </c>
      <c r="C26" s="1" t="s">
        <v>3</v>
      </c>
      <c r="D26" s="2">
        <v>0</v>
      </c>
      <c r="E26" s="2">
        <v>0</v>
      </c>
      <c r="F26" s="2">
        <v>0</v>
      </c>
      <c r="G26" s="2">
        <v>17556041.600000001</v>
      </c>
      <c r="H26" s="29">
        <v>-17556041.600000001</v>
      </c>
    </row>
    <row r="27" spans="1:9" ht="20.100000000000001" customHeight="1" x14ac:dyDescent="0.25">
      <c r="A27" s="1" t="s">
        <v>18</v>
      </c>
      <c r="B27" s="1" t="s">
        <v>19</v>
      </c>
      <c r="C27" s="1" t="s">
        <v>3</v>
      </c>
      <c r="D27" s="2">
        <v>0</v>
      </c>
      <c r="E27" s="2">
        <v>0</v>
      </c>
      <c r="F27" s="2">
        <v>0</v>
      </c>
      <c r="G27" s="2">
        <v>23214595.330000002</v>
      </c>
      <c r="H27" s="29">
        <v>-23214595.330000002</v>
      </c>
    </row>
    <row r="28" spans="1:9" ht="20.100000000000001" customHeight="1" x14ac:dyDescent="0.25">
      <c r="A28" s="1" t="s">
        <v>33</v>
      </c>
      <c r="B28" s="1" t="s">
        <v>11</v>
      </c>
      <c r="C28" s="1" t="s">
        <v>3</v>
      </c>
      <c r="D28" s="2">
        <v>0</v>
      </c>
      <c r="E28" s="2">
        <v>0</v>
      </c>
      <c r="F28" s="2">
        <v>0</v>
      </c>
      <c r="G28" s="2">
        <v>49145234.030000009</v>
      </c>
      <c r="H28" s="29">
        <v>-49145234.030000009</v>
      </c>
    </row>
    <row r="29" spans="1:9" ht="20.100000000000001" customHeight="1" x14ac:dyDescent="0.25">
      <c r="A29" s="1" t="s">
        <v>22</v>
      </c>
      <c r="B29" s="1" t="s">
        <v>34</v>
      </c>
      <c r="C29" s="1" t="s">
        <v>3</v>
      </c>
      <c r="D29" s="2">
        <v>0</v>
      </c>
      <c r="E29" s="2">
        <v>0</v>
      </c>
      <c r="F29" s="2">
        <v>0</v>
      </c>
      <c r="G29" s="2">
        <v>1045830098.9399999</v>
      </c>
      <c r="H29" s="29">
        <v>-990122167.55999994</v>
      </c>
    </row>
    <row r="30" spans="1:9" ht="20.100000000000001" customHeight="1" x14ac:dyDescent="0.25">
      <c r="A30" s="1" t="s">
        <v>20</v>
      </c>
      <c r="B30" s="1" t="s">
        <v>21</v>
      </c>
      <c r="C30" s="1" t="s">
        <v>3</v>
      </c>
      <c r="D30" s="2">
        <v>0</v>
      </c>
      <c r="E30" s="2">
        <v>0</v>
      </c>
      <c r="F30" s="2">
        <v>0</v>
      </c>
      <c r="G30" s="2">
        <v>13765571</v>
      </c>
      <c r="H30" s="29">
        <v>-13765571</v>
      </c>
    </row>
    <row r="31" spans="1:9" ht="20.100000000000001" customHeight="1" x14ac:dyDescent="0.25">
      <c r="A31" s="1" t="s">
        <v>45</v>
      </c>
      <c r="B31" s="1" t="s">
        <v>46</v>
      </c>
      <c r="C31" s="1" t="s">
        <v>3</v>
      </c>
      <c r="D31" s="2">
        <v>0</v>
      </c>
      <c r="E31" s="2">
        <v>0</v>
      </c>
      <c r="F31" s="2">
        <v>0</v>
      </c>
      <c r="G31" s="2">
        <v>792491</v>
      </c>
      <c r="H31" s="29">
        <v>-792491</v>
      </c>
    </row>
    <row r="32" spans="1:9" ht="20.100000000000001" customHeight="1" x14ac:dyDescent="0.25">
      <c r="A32" s="1" t="s">
        <v>23</v>
      </c>
      <c r="B32" s="1" t="s">
        <v>24</v>
      </c>
      <c r="C32" s="1" t="s">
        <v>3</v>
      </c>
      <c r="D32" s="2">
        <v>0</v>
      </c>
      <c r="E32" s="2">
        <v>0</v>
      </c>
      <c r="F32" s="2">
        <v>0</v>
      </c>
      <c r="G32" s="2">
        <v>626518493.73999989</v>
      </c>
      <c r="H32" s="29">
        <v>-626518493.73999989</v>
      </c>
    </row>
    <row r="33" spans="1:8" ht="20.100000000000001" customHeight="1" x14ac:dyDescent="0.25">
      <c r="A33" s="1">
        <v>41</v>
      </c>
      <c r="B33" s="1" t="s">
        <v>35</v>
      </c>
      <c r="C33" s="1" t="s">
        <v>4</v>
      </c>
      <c r="D33" s="2">
        <v>1408779000</v>
      </c>
      <c r="E33" s="2">
        <v>0</v>
      </c>
      <c r="F33" s="2">
        <v>1408779000</v>
      </c>
      <c r="G33" s="2">
        <v>1408779000</v>
      </c>
      <c r="H33" s="29">
        <v>0</v>
      </c>
    </row>
    <row r="34" spans="1:8" ht="20.100000000000001" customHeight="1" x14ac:dyDescent="0.25">
      <c r="A34" s="1">
        <v>42</v>
      </c>
      <c r="B34" s="1" t="s">
        <v>8</v>
      </c>
      <c r="C34" s="1" t="s">
        <v>4</v>
      </c>
      <c r="D34" s="2">
        <v>969198470862</v>
      </c>
      <c r="E34" s="2">
        <v>0</v>
      </c>
      <c r="F34" s="2">
        <v>969198470862</v>
      </c>
      <c r="G34" s="2">
        <v>416716266330</v>
      </c>
      <c r="H34" s="29">
        <v>552482204532</v>
      </c>
    </row>
    <row r="35" spans="1:8" ht="20.100000000000001" customHeight="1" x14ac:dyDescent="0.25">
      <c r="A35" s="1">
        <v>43</v>
      </c>
      <c r="B35" s="1" t="s">
        <v>9</v>
      </c>
      <c r="C35" s="1" t="s">
        <v>4</v>
      </c>
      <c r="D35" s="2">
        <v>4053517042305</v>
      </c>
      <c r="E35" s="2">
        <v>0</v>
      </c>
      <c r="F35" s="2">
        <v>4053517042305</v>
      </c>
      <c r="G35" s="2">
        <v>131099884697.97</v>
      </c>
      <c r="H35" s="29">
        <v>3922417157607.0298</v>
      </c>
    </row>
    <row r="37" spans="1:8" ht="20.100000000000001" customHeight="1" x14ac:dyDescent="0.25">
      <c r="D37" s="2">
        <f>+SUM(D20:D35)</f>
        <v>5308291292167</v>
      </c>
      <c r="E37" s="2">
        <f t="shared" ref="E37:H37" si="15">+SUM(E20:E35)</f>
        <v>0</v>
      </c>
      <c r="F37" s="2">
        <f t="shared" si="15"/>
        <v>5308291292167</v>
      </c>
      <c r="G37" s="2">
        <f t="shared" si="15"/>
        <v>680529457485.60999</v>
      </c>
      <c r="H37" s="2">
        <f t="shared" si="15"/>
        <v>4509603295309.7695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6"/>
  <sheetViews>
    <sheetView workbookViewId="0">
      <selection activeCell="D3" sqref="D3"/>
    </sheetView>
  </sheetViews>
  <sheetFormatPr baseColWidth="10" defaultRowHeight="15" x14ac:dyDescent="0.25"/>
  <cols>
    <col min="1" max="1" width="98.140625" bestFit="1" customWidth="1"/>
    <col min="3" max="3" width="25.8554687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45">
        <v>10827028567.709999</v>
      </c>
    </row>
    <row r="3" spans="1:3" ht="15.75" thickBot="1" x14ac:dyDescent="0.3">
      <c r="A3" s="40" t="s">
        <v>30</v>
      </c>
      <c r="B3" s="40" t="s">
        <v>3</v>
      </c>
      <c r="C3" s="45">
        <v>107387218735.29001</v>
      </c>
    </row>
    <row r="4" spans="1:3" ht="15.75" thickBot="1" x14ac:dyDescent="0.3">
      <c r="A4" s="40" t="s">
        <v>52</v>
      </c>
      <c r="B4" s="40" t="s">
        <v>3</v>
      </c>
      <c r="C4" s="45">
        <v>26186917</v>
      </c>
    </row>
    <row r="5" spans="1:3" ht="15.75" thickBot="1" x14ac:dyDescent="0.3">
      <c r="A5" s="40" t="s">
        <v>32</v>
      </c>
      <c r="B5" s="40" t="s">
        <v>3</v>
      </c>
      <c r="C5" s="45">
        <v>227389368</v>
      </c>
    </row>
    <row r="6" spans="1:3" ht="15.75" thickBot="1" x14ac:dyDescent="0.3">
      <c r="A6" s="40" t="s">
        <v>49</v>
      </c>
      <c r="B6" s="40" t="s">
        <v>3</v>
      </c>
      <c r="C6" s="45">
        <v>11059881344</v>
      </c>
    </row>
    <row r="7" spans="1:3" ht="15.75" thickBot="1" x14ac:dyDescent="0.3">
      <c r="A7" s="40" t="s">
        <v>50</v>
      </c>
      <c r="B7" s="40" t="s">
        <v>3</v>
      </c>
      <c r="C7" s="45">
        <v>17556041.600000001</v>
      </c>
    </row>
    <row r="8" spans="1:3" ht="15.75" thickBot="1" x14ac:dyDescent="0.3">
      <c r="A8" s="40" t="s">
        <v>19</v>
      </c>
      <c r="B8" s="40" t="s">
        <v>3</v>
      </c>
      <c r="C8" s="45">
        <v>23214595.330000002</v>
      </c>
    </row>
    <row r="9" spans="1:3" ht="15.75" thickBot="1" x14ac:dyDescent="0.3">
      <c r="A9" s="40" t="s">
        <v>11</v>
      </c>
      <c r="B9" s="40" t="s">
        <v>3</v>
      </c>
      <c r="C9" s="45">
        <v>49145234.030000009</v>
      </c>
    </row>
    <row r="10" spans="1:3" ht="15.75" thickBot="1" x14ac:dyDescent="0.3">
      <c r="A10" s="40" t="s">
        <v>34</v>
      </c>
      <c r="B10" s="40" t="s">
        <v>3</v>
      </c>
      <c r="C10" s="45">
        <v>1045830098.9399999</v>
      </c>
    </row>
    <row r="11" spans="1:3" ht="15.75" thickBot="1" x14ac:dyDescent="0.3">
      <c r="A11" s="40" t="s">
        <v>21</v>
      </c>
      <c r="B11" s="40" t="s">
        <v>3</v>
      </c>
      <c r="C11" s="45">
        <v>13765571</v>
      </c>
    </row>
    <row r="12" spans="1:3" ht="15.75" thickBot="1" x14ac:dyDescent="0.3">
      <c r="A12" s="40" t="s">
        <v>46</v>
      </c>
      <c r="B12" s="40" t="s">
        <v>3</v>
      </c>
      <c r="C12" s="45">
        <v>792491</v>
      </c>
    </row>
    <row r="13" spans="1:3" ht="15.75" thickBot="1" x14ac:dyDescent="0.3">
      <c r="A13" s="40" t="s">
        <v>24</v>
      </c>
      <c r="B13" s="40" t="s">
        <v>3</v>
      </c>
      <c r="C13" s="45">
        <v>626518493.73999989</v>
      </c>
    </row>
    <row r="14" spans="1:3" ht="15.75" thickBot="1" x14ac:dyDescent="0.3">
      <c r="A14" s="40" t="s">
        <v>35</v>
      </c>
      <c r="B14" s="40" t="s">
        <v>4</v>
      </c>
      <c r="C14" s="45">
        <v>1408779000</v>
      </c>
    </row>
    <row r="15" spans="1:3" ht="15.75" thickBot="1" x14ac:dyDescent="0.3">
      <c r="A15" s="40" t="s">
        <v>8</v>
      </c>
      <c r="B15" s="40" t="s">
        <v>4</v>
      </c>
      <c r="C15" s="45">
        <v>416716266330</v>
      </c>
    </row>
    <row r="16" spans="1:3" ht="15.75" thickBot="1" x14ac:dyDescent="0.3">
      <c r="A16" s="40" t="s">
        <v>9</v>
      </c>
      <c r="B16" s="40" t="s">
        <v>4</v>
      </c>
      <c r="C16" s="45">
        <v>131099884697.97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131304.52745764001</v>
      </c>
      <c r="E7" s="13">
        <f>+GETPIVOTDATA("Suma de 
RECAUDO EN EFECTIVO 
",$B$6,"Aportes","Propios")/GETPIVOTDATA("Suma de 
AFORO VIGENTE
",$B$6,"Aportes","Propios")</f>
        <v>0.46206817631054981</v>
      </c>
    </row>
    <row r="8" spans="2:5" x14ac:dyDescent="0.25">
      <c r="B8" s="6" t="s">
        <v>5</v>
      </c>
      <c r="C8" s="31">
        <v>284167</v>
      </c>
      <c r="D8" s="31">
        <v>131304.52745764001</v>
      </c>
      <c r="E8" s="14">
        <f>+GETPIVOTDATA("Suma de 
RECAUDO EN EFECTIVO 
",$B$6)/GETPIVOTDATA("Suma de 
AFORO VIGENTE
",$B$6)</f>
        <v>0.46206817631054981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ago</vt:lpstr>
      <vt:lpstr>Recuado</vt:lpstr>
      <vt:lpstr>Aforo Vs Recaudo Rec Propios</vt:lpstr>
      <vt:lpstr>ago!Área_de_impresión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2021-09-30T15:28:13Z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