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rodriguez_ani_gov_co/Documents/LIDA/sinfad/Nueva carpeta/2022/ABRIL/Informes finales/"/>
    </mc:Choice>
  </mc:AlternateContent>
  <xr:revisionPtr revIDLastSave="0" documentId="8_{0573011D-6EDE-4FA0-88DA-1641924B51C6}" xr6:coauthVersionLast="47" xr6:coauthVersionMax="47" xr10:uidLastSave="{00000000-0000-0000-0000-000000000000}"/>
  <bookViews>
    <workbookView xWindow="-120" yWindow="-120" windowWidth="20730" windowHeight="11160" xr2:uid="{77524B27-4AE3-43F7-862E-2629F6ABF797}"/>
  </bookViews>
  <sheets>
    <sheet name="Anexo (4) D" sheetId="1" r:id="rId1"/>
  </sheets>
  <externalReferences>
    <externalReference r:id="rId2"/>
  </externalReferences>
  <definedNames>
    <definedName name="_xlnm.Print_Area" localSheetId="0">'Anexo (4) D'!$B$1:$H$76</definedName>
    <definedName name="_xlnm.Print_Titles" localSheetId="0">'Anexo (4) 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1" l="1"/>
  <c r="D64" i="1"/>
  <c r="D63" i="1"/>
  <c r="D62" i="1" s="1"/>
  <c r="F62" i="1"/>
  <c r="D60" i="1"/>
  <c r="F59" i="1"/>
  <c r="D59" i="1"/>
  <c r="D57" i="1"/>
  <c r="D56" i="1"/>
  <c r="D55" i="1" s="1"/>
  <c r="F55" i="1"/>
  <c r="D53" i="1"/>
  <c r="D52" i="1"/>
  <c r="D51" i="1"/>
  <c r="D50" i="1"/>
  <c r="D45" i="1" s="1"/>
  <c r="D49" i="1"/>
  <c r="D48" i="1"/>
  <c r="D47" i="1"/>
  <c r="D46" i="1"/>
  <c r="F45" i="1"/>
  <c r="D42" i="1"/>
  <c r="D41" i="1"/>
  <c r="D40" i="1"/>
  <c r="D39" i="1"/>
  <c r="D38" i="1"/>
  <c r="D37" i="1"/>
  <c r="D36" i="1"/>
  <c r="D34" i="1" s="1"/>
  <c r="D32" i="1" s="1"/>
  <c r="D35" i="1"/>
  <c r="F34" i="1"/>
  <c r="F32" i="1" s="1"/>
  <c r="D28" i="1"/>
  <c r="D27" i="1"/>
  <c r="D26" i="1" s="1"/>
  <c r="D24" i="1" s="1"/>
  <c r="F26" i="1"/>
  <c r="F24" i="1" s="1"/>
  <c r="D22" i="1"/>
  <c r="D21" i="1" s="1"/>
  <c r="F21" i="1"/>
  <c r="D19" i="1"/>
  <c r="F18" i="1"/>
  <c r="D18" i="1"/>
  <c r="D16" i="1"/>
  <c r="D15" i="1"/>
  <c r="D14" i="1"/>
  <c r="D13" i="1" s="1"/>
  <c r="F13" i="1"/>
  <c r="F11" i="1"/>
  <c r="F9" i="1" s="1"/>
  <c r="F67" i="1" s="1"/>
  <c r="D11" i="1" l="1"/>
  <c r="D9" i="1" s="1"/>
  <c r="D67" i="1" s="1"/>
</calcChain>
</file>

<file path=xl/sharedStrings.xml><?xml version="1.0" encoding="utf-8"?>
<sst xmlns="http://schemas.openxmlformats.org/spreadsheetml/2006/main" count="131" uniqueCount="98">
  <si>
    <t>ANEXO No. 4</t>
  </si>
  <si>
    <t>AGENCIA NACIONAL DE INFRAESTRUCTURA</t>
  </si>
  <si>
    <t>ESTADO DE RESULTADOS</t>
  </si>
  <si>
    <t>DEL 1 DE ENERO AL 30 DE ABRIL DE 2022</t>
  </si>
  <si>
    <t>(Cifras en miles de pesos colombianos)</t>
  </si>
  <si>
    <t>CÓDIGO</t>
  </si>
  <si>
    <t>DESCRIPCIÓN</t>
  </si>
  <si>
    <t>ABRIL DE 2022</t>
  </si>
  <si>
    <t>ABRIL DE 2021</t>
  </si>
  <si>
    <t>NOTA</t>
  </si>
  <si>
    <t>INGRESOS (1)</t>
  </si>
  <si>
    <t>3.</t>
  </si>
  <si>
    <t/>
  </si>
  <si>
    <t xml:space="preserve"> </t>
  </si>
  <si>
    <t>INGRESOS DE TRANSACCIONES SIN CONTRAPRESTACIÓN</t>
  </si>
  <si>
    <t>4.7</t>
  </si>
  <si>
    <t>Operaciones Interinstitucionales</t>
  </si>
  <si>
    <t>4.7.05</t>
  </si>
  <si>
    <t>Fondos recibidos</t>
  </si>
  <si>
    <t>4.7.20</t>
  </si>
  <si>
    <t>Operaciones de enlace</t>
  </si>
  <si>
    <t>4.7.22</t>
  </si>
  <si>
    <t>Operaciones sin flujo de efectivo</t>
  </si>
  <si>
    <t>4.1</t>
  </si>
  <si>
    <t>Ingresos fiscales</t>
  </si>
  <si>
    <t>4.1.10</t>
  </si>
  <si>
    <t>Contribuciones, tasas e ingresos no tributarios</t>
  </si>
  <si>
    <t>4.4</t>
  </si>
  <si>
    <t>Transferencias y Subvenciones</t>
  </si>
  <si>
    <t>4.4.28</t>
  </si>
  <si>
    <t>Otras transferencias</t>
  </si>
  <si>
    <t>INGRESOS DE TRANSACCIONES CON CONTRAPRESTACIÓN</t>
  </si>
  <si>
    <t>4.8</t>
  </si>
  <si>
    <t>Otros Ingresos</t>
  </si>
  <si>
    <t>4.8.02</t>
  </si>
  <si>
    <t>Financieros</t>
  </si>
  <si>
    <t>4.8.08</t>
  </si>
  <si>
    <t>Ingresos diversos</t>
  </si>
  <si>
    <t>GASTOS (2)</t>
  </si>
  <si>
    <t>4.</t>
  </si>
  <si>
    <t>5.1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</si>
  <si>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</si>
  <si>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</si>
  <si>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</si>
  <si>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</si>
  <si>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</si>
  <si>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</si>
  <si>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</si>
  <si>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</si>
  <si>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</si>
  <si>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</si>
  <si>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</si>
  <si>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</si>
  <si>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</si>
  <si>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</si>
  <si>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</si>
  <si>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5.1.20</t>
  </si>
  <si>
    <t>Impuestos, contribuciones y tasas</t>
  </si>
  <si>
    <t>5.3</t>
  </si>
  <si>
    <t>Deterioro, depreciaciones, amortizaciones y provisiones</t>
  </si>
  <si>
    <t>5.3.47</t>
  </si>
  <si>
    <t>Deterioro de cuentas por cobrar</t>
  </si>
  <si>
    <t>5.3.60</t>
  </si>
  <si>
    <t>Depreciación de propiedades, planta y equipo</t>
  </si>
  <si>
    <t>5.3.64</t>
  </si>
  <si>
    <t>Depreciación de bienes de uso público</t>
  </si>
  <si>
    <t>5.3.66</t>
  </si>
  <si>
    <t>Amortización de activos intangibles</t>
  </si>
  <si>
    <t>5.3.68</t>
  </si>
  <si>
    <t>Provisión, litigios y demandas</t>
  </si>
  <si>
    <t>5.3.69</t>
  </si>
  <si>
    <t>Provisión por garantías</t>
  </si>
  <si>
    <t>5.3.75</t>
  </si>
  <si>
    <t>Depreciación de bienes de uso público en servicio - concesiones</t>
  </si>
  <si>
    <t>5.3.76</t>
  </si>
  <si>
    <t>Deterioro de bienes de uso público - concesiones</t>
  </si>
  <si>
    <t>5.4</t>
  </si>
  <si>
    <t>Transferencias y subvenciones</t>
  </si>
  <si>
    <t>5.4.23</t>
  </si>
  <si>
    <t>5.4.24</t>
  </si>
  <si>
    <t>Subvenciones</t>
  </si>
  <si>
    <t>5.7</t>
  </si>
  <si>
    <t>5.7.20</t>
  </si>
  <si>
    <t>5.8</t>
  </si>
  <si>
    <t>Otros Gastos</t>
  </si>
  <si>
    <t>5.8.02</t>
  </si>
  <si>
    <t>Comisiones</t>
  </si>
  <si>
    <t>5.8.04</t>
  </si>
  <si>
    <t>5.8.90</t>
  </si>
  <si>
    <t>Gastos Diversos</t>
  </si>
  <si>
    <t>RESULTADO DEL EJERCICIO (3)</t>
  </si>
  <si>
    <t>MANUEL FELIPE GUTIÉRREZ TORRES</t>
  </si>
  <si>
    <t>WILLIAM OLARTE SAAVEDRA</t>
  </si>
  <si>
    <t>Representante Legal</t>
  </si>
  <si>
    <t>Experto G3 06 con funciones de Contador</t>
  </si>
  <si>
    <t>C.C. No. 80.757.477</t>
  </si>
  <si>
    <t>C.C. No. 79.540.825</t>
  </si>
  <si>
    <t>T.P. No.  89765-T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</si>
</sst>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2" applyFont="1" applyAlignment="1">
      <alignment horizontal="center" vertical="center" wrapText="1"/>
    </xf>
    <xf numFmtId="0" fontId="1" fillId="0" borderId="0" xfId="2"/>
    <xf numFmtId="0" fontId="2" fillId="0" borderId="0" xfId="2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164" fontId="1" fillId="0" borderId="0" xfId="2" applyNumberFormat="1" applyAlignment="1">
      <alignment horizontal="center" vertical="center" wrapText="1"/>
    </xf>
    <xf numFmtId="0" fontId="1" fillId="0" borderId="0" xfId="2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3" fontId="2" fillId="0" borderId="1" xfId="2" applyNumberFormat="1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0" xfId="2" applyFont="1"/>
    <xf numFmtId="3" fontId="2" fillId="0" borderId="1" xfId="2" applyNumberFormat="1" applyFont="1" applyBorder="1"/>
    <xf numFmtId="3" fontId="2" fillId="0" borderId="0" xfId="2" applyNumberFormat="1" applyFont="1"/>
    <xf numFmtId="0" fontId="3" fillId="0" borderId="0" xfId="2" applyFont="1" applyAlignment="1">
      <alignment horizontal="center"/>
    </xf>
    <xf numFmtId="165" fontId="1" fillId="0" borderId="0" xfId="1" applyFont="1" applyFill="1" applyBorder="1"/>
    <xf numFmtId="164" fontId="1" fillId="0" borderId="0" xfId="2" applyNumberFormat="1"/>
    <xf numFmtId="3" fontId="1" fillId="0" borderId="0" xfId="2" applyNumberFormat="1"/>
    <xf numFmtId="0" fontId="1" fillId="0" borderId="0" xfId="0" applyFont="1"/>
    <xf numFmtId="3" fontId="3" fillId="0" borderId="0" xfId="2" applyNumberFormat="1" applyFont="1" applyAlignment="1">
      <alignment horizontal="center"/>
    </xf>
    <xf numFmtId="0" fontId="1" fillId="0" borderId="0" xfId="3"/>
    <xf numFmtId="3" fontId="4" fillId="0" borderId="0" xfId="2" applyNumberFormat="1" applyFont="1"/>
    <xf numFmtId="0" fontId="5" fillId="0" borderId="0" xfId="2" applyFont="1"/>
    <xf numFmtId="164" fontId="2" fillId="0" borderId="0" xfId="3" applyNumberFormat="1" applyFont="1"/>
    <xf numFmtId="164" fontId="1" fillId="0" borderId="0" xfId="3" applyNumberFormat="1" applyAlignment="1">
      <alignment horizontal="left"/>
    </xf>
    <xf numFmtId="0" fontId="1" fillId="0" borderId="0" xfId="2" applyAlignment="1">
      <alignment horizontal="left"/>
    </xf>
    <xf numFmtId="166" fontId="1" fillId="0" borderId="0" xfId="1" applyNumberFormat="1" applyFont="1" applyFill="1" applyBorder="1"/>
    <xf numFmtId="0" fontId="6" fillId="0" borderId="0" xfId="2" applyFont="1"/>
  </cellXfs>
  <cellStyles count="4">
    <cellStyle name="Millares" xfId="1" builtinId="3"/>
    <cellStyle name="Normal" xfId="0" builtinId="0"/>
    <cellStyle name="Normal 2" xfId="2" xr:uid="{63EC426D-FB65-48A1-889D-2232BDC163E2}"/>
    <cellStyle name="Normal 2 3" xfId="3" xr:uid="{19895FD9-E778-411F-81FB-4466FC6E0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rodriguez\AppData\Local\Microsoft\Windows\INetCache\Content.Outlook\N141VBS4\Anexos%20ab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22"/>
    </sheetNames>
    <sheetDataSet>
      <sheetData sheetId="0"/>
      <sheetData sheetId="1"/>
      <sheetData sheetId="2"/>
      <sheetData sheetId="3"/>
      <sheetData sheetId="4">
        <row r="2">
          <cell r="A2" t="str">
            <v>CODIGO</v>
          </cell>
          <cell r="B2" t="str">
            <v>SALDO FINAL(Miles)</v>
          </cell>
          <cell r="C2" t="str">
            <v>SALDO FINAL CORRIENTE(Miles)</v>
          </cell>
          <cell r="D2" t="str">
            <v>SALDO FINAL NO CORRIENTE(Miles)</v>
          </cell>
        </row>
        <row r="3">
          <cell r="A3" t="str">
            <v>1.1.05</v>
          </cell>
          <cell r="B3">
            <v>26900</v>
          </cell>
          <cell r="C3">
            <v>26900</v>
          </cell>
          <cell r="D3">
            <v>0</v>
          </cell>
        </row>
        <row r="4">
          <cell r="A4" t="str">
            <v>1.1.10</v>
          </cell>
          <cell r="B4">
            <v>644103</v>
          </cell>
          <cell r="C4">
            <v>644103</v>
          </cell>
          <cell r="D4">
            <v>0</v>
          </cell>
        </row>
        <row r="5">
          <cell r="A5" t="str">
            <v>1.1.32</v>
          </cell>
          <cell r="B5">
            <v>112560</v>
          </cell>
          <cell r="C5">
            <v>0</v>
          </cell>
          <cell r="D5">
            <v>112560</v>
          </cell>
        </row>
        <row r="6">
          <cell r="A6" t="str">
            <v>1.3.11</v>
          </cell>
          <cell r="B6">
            <v>36764558</v>
          </cell>
          <cell r="C6">
            <v>10738314</v>
          </cell>
          <cell r="D6">
            <v>26026244</v>
          </cell>
        </row>
        <row r="7">
          <cell r="A7" t="str">
            <v>1.3.38</v>
          </cell>
          <cell r="B7">
            <v>384692769</v>
          </cell>
          <cell r="C7">
            <v>108750</v>
          </cell>
          <cell r="D7">
            <v>384584018</v>
          </cell>
        </row>
        <row r="8">
          <cell r="A8" t="str">
            <v>1.3.84</v>
          </cell>
          <cell r="B8">
            <v>416859792</v>
          </cell>
          <cell r="C8">
            <v>370428221</v>
          </cell>
          <cell r="D8">
            <v>46431572</v>
          </cell>
        </row>
        <row r="9">
          <cell r="A9" t="str">
            <v>1.3.86</v>
          </cell>
          <cell r="B9">
            <v>-2671583</v>
          </cell>
          <cell r="C9">
            <v>0</v>
          </cell>
          <cell r="D9">
            <v>-2671583</v>
          </cell>
        </row>
        <row r="10">
          <cell r="A10" t="str">
            <v>1.6.35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1.6.37</v>
          </cell>
          <cell r="B11">
            <v>536893</v>
          </cell>
          <cell r="C11">
            <v>0</v>
          </cell>
          <cell r="D11">
            <v>536893</v>
          </cell>
        </row>
        <row r="12">
          <cell r="A12" t="str">
            <v>1.6.50</v>
          </cell>
          <cell r="B12">
            <v>323733</v>
          </cell>
          <cell r="C12">
            <v>0</v>
          </cell>
          <cell r="D12">
            <v>323733</v>
          </cell>
        </row>
        <row r="13">
          <cell r="A13" t="str">
            <v>1.6.55</v>
          </cell>
          <cell r="B13">
            <v>870360</v>
          </cell>
          <cell r="C13">
            <v>0</v>
          </cell>
          <cell r="D13">
            <v>870360</v>
          </cell>
        </row>
        <row r="14">
          <cell r="A14" t="str">
            <v>1.6.60</v>
          </cell>
          <cell r="B14">
            <v>843</v>
          </cell>
          <cell r="C14">
            <v>0</v>
          </cell>
          <cell r="D14">
            <v>843</v>
          </cell>
        </row>
        <row r="15">
          <cell r="A15" t="str">
            <v>1.6.65</v>
          </cell>
          <cell r="B15">
            <v>6815489</v>
          </cell>
          <cell r="C15">
            <v>0</v>
          </cell>
          <cell r="D15">
            <v>6815489</v>
          </cell>
        </row>
        <row r="16">
          <cell r="A16" t="str">
            <v>1.6.70</v>
          </cell>
          <cell r="B16">
            <v>5941847</v>
          </cell>
          <cell r="C16">
            <v>0</v>
          </cell>
          <cell r="D16">
            <v>5941847</v>
          </cell>
        </row>
        <row r="17">
          <cell r="A17" t="str">
            <v>1.6.75</v>
          </cell>
          <cell r="B17">
            <v>1587664</v>
          </cell>
          <cell r="C17">
            <v>0</v>
          </cell>
          <cell r="D17">
            <v>1587664</v>
          </cell>
        </row>
        <row r="18">
          <cell r="A18" t="str">
            <v>1.6.80</v>
          </cell>
          <cell r="B18">
            <v>7417</v>
          </cell>
          <cell r="C18">
            <v>0</v>
          </cell>
          <cell r="D18">
            <v>7417</v>
          </cell>
        </row>
        <row r="19">
          <cell r="A19" t="str">
            <v>1.6.83</v>
          </cell>
          <cell r="B19">
            <v>2813682342</v>
          </cell>
          <cell r="C19">
            <v>0</v>
          </cell>
          <cell r="D19">
            <v>2813682342</v>
          </cell>
        </row>
        <row r="20">
          <cell r="A20" t="str">
            <v>1.6.85</v>
          </cell>
          <cell r="B20">
            <v>-17438723</v>
          </cell>
          <cell r="C20">
            <v>0</v>
          </cell>
          <cell r="D20">
            <v>-17438723</v>
          </cell>
        </row>
        <row r="21">
          <cell r="A21" t="str">
            <v>1.7.05</v>
          </cell>
          <cell r="B21">
            <v>0</v>
          </cell>
          <cell r="C21">
            <v>0</v>
          </cell>
          <cell r="D21">
            <v>0</v>
          </cell>
        </row>
        <row r="22">
          <cell r="A22" t="str">
            <v>1.7.06</v>
          </cell>
          <cell r="B22">
            <v>24010076524</v>
          </cell>
          <cell r="C22">
            <v>0</v>
          </cell>
          <cell r="D22">
            <v>24010076524</v>
          </cell>
        </row>
        <row r="23">
          <cell r="A23" t="str">
            <v>1.7.10</v>
          </cell>
          <cell r="B23">
            <v>1768287059</v>
          </cell>
          <cell r="C23">
            <v>0</v>
          </cell>
          <cell r="D23">
            <v>1768287059</v>
          </cell>
        </row>
        <row r="24">
          <cell r="A24" t="str">
            <v>1.7.11</v>
          </cell>
          <cell r="B24">
            <v>25485932744</v>
          </cell>
          <cell r="C24">
            <v>0</v>
          </cell>
          <cell r="D24">
            <v>25485932744</v>
          </cell>
        </row>
        <row r="25">
          <cell r="A25" t="str">
            <v>1.7.85</v>
          </cell>
          <cell r="B25">
            <v>-698303313</v>
          </cell>
          <cell r="C25">
            <v>0</v>
          </cell>
          <cell r="D25">
            <v>-698303313</v>
          </cell>
        </row>
        <row r="26">
          <cell r="A26" t="str">
            <v>1.7.87</v>
          </cell>
          <cell r="B26">
            <v>-117759285</v>
          </cell>
          <cell r="C26">
            <v>0</v>
          </cell>
          <cell r="D26">
            <v>-117759285</v>
          </cell>
        </row>
        <row r="27">
          <cell r="A27" t="str">
            <v>1.7.91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1.9.05</v>
          </cell>
          <cell r="B28">
            <v>1597233</v>
          </cell>
          <cell r="C28">
            <v>1597233</v>
          </cell>
          <cell r="D28">
            <v>0</v>
          </cell>
        </row>
        <row r="29">
          <cell r="A29" t="str">
            <v>1.9.08</v>
          </cell>
          <cell r="B29">
            <v>4976769106</v>
          </cell>
          <cell r="C29">
            <v>167297172</v>
          </cell>
          <cell r="D29">
            <v>4809471934</v>
          </cell>
        </row>
        <row r="30">
          <cell r="A30" t="str">
            <v>1.9.09</v>
          </cell>
          <cell r="B30">
            <v>9543278</v>
          </cell>
          <cell r="C30">
            <v>0</v>
          </cell>
          <cell r="D30">
            <v>9543278</v>
          </cell>
        </row>
        <row r="31">
          <cell r="A31" t="str">
            <v>1.9.70</v>
          </cell>
          <cell r="B31">
            <v>240136137</v>
          </cell>
          <cell r="C31">
            <v>0</v>
          </cell>
          <cell r="D31">
            <v>240136137</v>
          </cell>
        </row>
        <row r="32">
          <cell r="A32" t="str">
            <v>1.9.75</v>
          </cell>
          <cell r="B32">
            <v>-10292013</v>
          </cell>
          <cell r="C32">
            <v>0</v>
          </cell>
          <cell r="D32">
            <v>-10292013</v>
          </cell>
        </row>
        <row r="33">
          <cell r="A33" t="str">
            <v>1.9.89</v>
          </cell>
          <cell r="B33">
            <v>7746483800</v>
          </cell>
          <cell r="C33">
            <v>0</v>
          </cell>
          <cell r="D33">
            <v>7746483800</v>
          </cell>
        </row>
        <row r="34">
          <cell r="B34">
            <v>67061228234</v>
          </cell>
          <cell r="C34">
            <v>550840693</v>
          </cell>
          <cell r="D34">
            <v>66510387541</v>
          </cell>
        </row>
        <row r="35">
          <cell r="A35" t="str">
            <v>2.3.14</v>
          </cell>
          <cell r="B35">
            <v>11255811766</v>
          </cell>
          <cell r="C35">
            <v>139786580</v>
          </cell>
          <cell r="D35">
            <v>11116025186</v>
          </cell>
        </row>
        <row r="36">
          <cell r="A36" t="str">
            <v>2.4.01</v>
          </cell>
          <cell r="B36">
            <v>88919962</v>
          </cell>
          <cell r="C36">
            <v>88919962</v>
          </cell>
          <cell r="D36">
            <v>0</v>
          </cell>
        </row>
        <row r="37">
          <cell r="A37" t="str">
            <v>2.4.02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2.4.07</v>
          </cell>
          <cell r="B38">
            <v>4728981</v>
          </cell>
          <cell r="C38">
            <v>4728981</v>
          </cell>
          <cell r="D38">
            <v>0</v>
          </cell>
        </row>
        <row r="39">
          <cell r="A39" t="str">
            <v>2.4.24</v>
          </cell>
          <cell r="B39">
            <v>212972</v>
          </cell>
          <cell r="C39">
            <v>212972</v>
          </cell>
          <cell r="D39">
            <v>0</v>
          </cell>
        </row>
        <row r="40">
          <cell r="A40" t="str">
            <v>2.4.36</v>
          </cell>
          <cell r="B40">
            <v>1268771</v>
          </cell>
          <cell r="C40">
            <v>1268771</v>
          </cell>
          <cell r="D40">
            <v>0</v>
          </cell>
        </row>
        <row r="41">
          <cell r="A41" t="str">
            <v>2.4.40</v>
          </cell>
          <cell r="B41">
            <v>36251</v>
          </cell>
          <cell r="C41">
            <v>36251</v>
          </cell>
          <cell r="D41">
            <v>0</v>
          </cell>
        </row>
        <row r="42">
          <cell r="A42" t="str">
            <v>2.4.60</v>
          </cell>
          <cell r="B42">
            <v>901749131</v>
          </cell>
          <cell r="C42">
            <v>901749131</v>
          </cell>
          <cell r="D42">
            <v>0</v>
          </cell>
        </row>
        <row r="43">
          <cell r="A43" t="str">
            <v>2.4.90</v>
          </cell>
          <cell r="B43">
            <v>412035</v>
          </cell>
          <cell r="C43">
            <v>412035</v>
          </cell>
          <cell r="D43">
            <v>0</v>
          </cell>
        </row>
        <row r="44">
          <cell r="A44" t="str">
            <v>2.5.11</v>
          </cell>
          <cell r="B44">
            <v>8692123</v>
          </cell>
          <cell r="C44">
            <v>8692123</v>
          </cell>
          <cell r="D44">
            <v>0</v>
          </cell>
        </row>
        <row r="45">
          <cell r="A45" t="str">
            <v>2.7.01</v>
          </cell>
          <cell r="B45">
            <v>360502715</v>
          </cell>
          <cell r="C45">
            <v>0</v>
          </cell>
          <cell r="D45">
            <v>360502715</v>
          </cell>
        </row>
        <row r="46">
          <cell r="A46" t="str">
            <v>2.7.07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2.7.90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2.9.02</v>
          </cell>
          <cell r="B48">
            <v>17892799</v>
          </cell>
          <cell r="C48">
            <v>0</v>
          </cell>
          <cell r="D48">
            <v>17892799</v>
          </cell>
        </row>
        <row r="49">
          <cell r="A49" t="str">
            <v>2.9.90</v>
          </cell>
          <cell r="B49">
            <v>22488648641</v>
          </cell>
          <cell r="C49">
            <v>0</v>
          </cell>
          <cell r="D49">
            <v>22488648641</v>
          </cell>
        </row>
        <row r="50">
          <cell r="B50">
            <v>35128876147</v>
          </cell>
          <cell r="C50">
            <v>1145806806</v>
          </cell>
          <cell r="D50">
            <v>33983069341</v>
          </cell>
        </row>
        <row r="51">
          <cell r="A51" t="str">
            <v>3.1.05</v>
          </cell>
          <cell r="B51">
            <v>13090486612</v>
          </cell>
          <cell r="C51">
            <v>0</v>
          </cell>
          <cell r="D51">
            <v>13090486612</v>
          </cell>
        </row>
        <row r="52">
          <cell r="A52" t="str">
            <v>3.1.09</v>
          </cell>
          <cell r="B52">
            <v>18336619311</v>
          </cell>
          <cell r="C52">
            <v>0</v>
          </cell>
          <cell r="D52">
            <v>18336619311</v>
          </cell>
        </row>
        <row r="53">
          <cell r="A53" t="str">
            <v>3.1.45</v>
          </cell>
          <cell r="B53">
            <v>0</v>
          </cell>
          <cell r="C53">
            <v>0</v>
          </cell>
          <cell r="D53">
            <v>0</v>
          </cell>
        </row>
        <row r="54">
          <cell r="B54">
            <v>31427105923</v>
          </cell>
          <cell r="C54">
            <v>0</v>
          </cell>
          <cell r="D54">
            <v>31427105923</v>
          </cell>
        </row>
        <row r="55">
          <cell r="A55" t="str">
            <v>4.1.10</v>
          </cell>
          <cell r="B55">
            <v>66081813</v>
          </cell>
          <cell r="C55">
            <v>0</v>
          </cell>
          <cell r="D55">
            <v>66081813</v>
          </cell>
        </row>
        <row r="56">
          <cell r="A56" t="str">
            <v>4.7.05</v>
          </cell>
          <cell r="B56">
            <v>494760904</v>
          </cell>
          <cell r="C56">
            <v>0</v>
          </cell>
          <cell r="D56">
            <v>494760904</v>
          </cell>
        </row>
        <row r="57">
          <cell r="A57" t="str">
            <v>4.7.20</v>
          </cell>
          <cell r="B57">
            <v>0</v>
          </cell>
          <cell r="C57">
            <v>0</v>
          </cell>
          <cell r="D57">
            <v>0</v>
          </cell>
        </row>
        <row r="58">
          <cell r="A58" t="str">
            <v>4.4.28</v>
          </cell>
          <cell r="B58">
            <v>13143</v>
          </cell>
          <cell r="C58">
            <v>0</v>
          </cell>
          <cell r="D58">
            <v>13143</v>
          </cell>
        </row>
        <row r="59">
          <cell r="A59" t="str">
            <v>4.7.22</v>
          </cell>
          <cell r="B59">
            <v>712650</v>
          </cell>
          <cell r="C59">
            <v>0</v>
          </cell>
          <cell r="D59">
            <v>712650</v>
          </cell>
        </row>
        <row r="60">
          <cell r="A60" t="str">
            <v>4.8.02</v>
          </cell>
          <cell r="B60">
            <v>27602162</v>
          </cell>
          <cell r="C60">
            <v>0</v>
          </cell>
          <cell r="D60">
            <v>27602162</v>
          </cell>
        </row>
        <row r="61">
          <cell r="A61" t="str">
            <v>4.8.08</v>
          </cell>
          <cell r="B61">
            <v>4754128</v>
          </cell>
          <cell r="C61">
            <v>0</v>
          </cell>
          <cell r="D61">
            <v>4754128</v>
          </cell>
        </row>
        <row r="62">
          <cell r="A62" t="str">
            <v>4.8.09</v>
          </cell>
          <cell r="B62">
            <v>0</v>
          </cell>
          <cell r="C62">
            <v>0</v>
          </cell>
          <cell r="D62">
            <v>0</v>
          </cell>
        </row>
        <row r="63">
          <cell r="B63">
            <v>593924800</v>
          </cell>
          <cell r="C63">
            <v>0</v>
          </cell>
          <cell r="D63">
            <v>593924800</v>
          </cell>
        </row>
        <row r="64">
          <cell r="A64" t="str">
            <v>5.1.01</v>
          </cell>
          <cell r="B64">
            <v>10272258</v>
          </cell>
          <cell r="C64">
            <v>0</v>
          </cell>
          <cell r="D64">
            <v>10272258</v>
          </cell>
        </row>
        <row r="65">
          <cell r="A65" t="str">
            <v>5.1.02</v>
          </cell>
          <cell r="B65">
            <v>0</v>
          </cell>
          <cell r="C65">
            <v>0</v>
          </cell>
          <cell r="D65">
            <v>0</v>
          </cell>
        </row>
        <row r="66">
          <cell r="A66" t="str">
            <v>5.1.03</v>
          </cell>
          <cell r="B66">
            <v>2421753</v>
          </cell>
          <cell r="C66">
            <v>0</v>
          </cell>
          <cell r="D66">
            <v>2421753</v>
          </cell>
        </row>
        <row r="67">
          <cell r="A67" t="str">
            <v>5.1.04</v>
          </cell>
          <cell r="B67">
            <v>482450</v>
          </cell>
          <cell r="C67">
            <v>0</v>
          </cell>
          <cell r="D67">
            <v>482450</v>
          </cell>
        </row>
        <row r="68">
          <cell r="A68" t="str">
            <v>5.1.07</v>
          </cell>
          <cell r="B68">
            <v>3131057</v>
          </cell>
          <cell r="C68">
            <v>0</v>
          </cell>
          <cell r="D68">
            <v>3131057</v>
          </cell>
        </row>
        <row r="69">
          <cell r="A69" t="str">
            <v>5.1.08</v>
          </cell>
          <cell r="B69">
            <v>24976</v>
          </cell>
          <cell r="C69">
            <v>0</v>
          </cell>
          <cell r="D69">
            <v>24976</v>
          </cell>
        </row>
        <row r="70">
          <cell r="A70" t="str">
            <v>5.1.11</v>
          </cell>
          <cell r="B70">
            <v>30843047</v>
          </cell>
          <cell r="C70">
            <v>0</v>
          </cell>
          <cell r="D70">
            <v>30843047</v>
          </cell>
        </row>
        <row r="71">
          <cell r="A71" t="str">
            <v>5.1.20</v>
          </cell>
          <cell r="B71">
            <v>87843</v>
          </cell>
          <cell r="C71">
            <v>0</v>
          </cell>
          <cell r="D71">
            <v>87843</v>
          </cell>
        </row>
        <row r="72">
          <cell r="A72" t="str">
            <v>5.3.47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5.3.60</v>
          </cell>
          <cell r="B73">
            <v>486185</v>
          </cell>
          <cell r="C73">
            <v>0</v>
          </cell>
          <cell r="D73">
            <v>486185</v>
          </cell>
        </row>
        <row r="74">
          <cell r="A74" t="str">
            <v>5.3.64</v>
          </cell>
          <cell r="B74">
            <v>8303272</v>
          </cell>
          <cell r="C74">
            <v>0</v>
          </cell>
          <cell r="D74">
            <v>8303272</v>
          </cell>
        </row>
        <row r="75">
          <cell r="A75" t="str">
            <v>5.3.66</v>
          </cell>
          <cell r="B75">
            <v>392069</v>
          </cell>
          <cell r="C75">
            <v>0</v>
          </cell>
          <cell r="D75">
            <v>392069</v>
          </cell>
        </row>
        <row r="76">
          <cell r="A76" t="str">
            <v>5.3.68</v>
          </cell>
          <cell r="B76">
            <v>0</v>
          </cell>
          <cell r="C76">
            <v>0</v>
          </cell>
          <cell r="D76">
            <v>0</v>
          </cell>
        </row>
        <row r="77">
          <cell r="A77" t="str">
            <v>5.3.69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5.3.75</v>
          </cell>
          <cell r="B78">
            <v>0</v>
          </cell>
          <cell r="C78">
            <v>0</v>
          </cell>
          <cell r="D78">
            <v>0</v>
          </cell>
        </row>
        <row r="79">
          <cell r="A79" t="str">
            <v>5.4.23</v>
          </cell>
          <cell r="B79">
            <v>0</v>
          </cell>
          <cell r="C79">
            <v>0</v>
          </cell>
          <cell r="D79">
            <v>0</v>
          </cell>
        </row>
        <row r="80">
          <cell r="A80" t="str">
            <v>5.4.24</v>
          </cell>
          <cell r="B80">
            <v>0</v>
          </cell>
          <cell r="C80">
            <v>0</v>
          </cell>
          <cell r="D80">
            <v>0</v>
          </cell>
        </row>
        <row r="81">
          <cell r="A81" t="str">
            <v>5.7.20</v>
          </cell>
          <cell r="B81">
            <v>4527682</v>
          </cell>
          <cell r="C81">
            <v>0</v>
          </cell>
          <cell r="D81">
            <v>4527682</v>
          </cell>
        </row>
        <row r="82">
          <cell r="A82" t="str">
            <v>5.8.02</v>
          </cell>
          <cell r="B82">
            <v>114</v>
          </cell>
          <cell r="C82">
            <v>0</v>
          </cell>
          <cell r="D82">
            <v>114</v>
          </cell>
        </row>
        <row r="83">
          <cell r="A83" t="str">
            <v>5.8.04</v>
          </cell>
          <cell r="B83">
            <v>159</v>
          </cell>
          <cell r="C83">
            <v>0</v>
          </cell>
          <cell r="D83">
            <v>159</v>
          </cell>
        </row>
        <row r="84">
          <cell r="A84" t="str">
            <v>5.8.90</v>
          </cell>
          <cell r="B84">
            <v>27705771</v>
          </cell>
          <cell r="C84">
            <v>0</v>
          </cell>
          <cell r="D84">
            <v>27705771</v>
          </cell>
        </row>
        <row r="85">
          <cell r="B85">
            <v>88678636</v>
          </cell>
          <cell r="C85">
            <v>0</v>
          </cell>
          <cell r="D85">
            <v>88678636</v>
          </cell>
        </row>
        <row r="86">
          <cell r="A86" t="str">
            <v>8.1.20</v>
          </cell>
          <cell r="B86">
            <v>411403553</v>
          </cell>
          <cell r="C86">
            <v>0</v>
          </cell>
          <cell r="D86">
            <v>411403553</v>
          </cell>
        </row>
        <row r="87">
          <cell r="A87" t="str">
            <v>8.1.90</v>
          </cell>
          <cell r="B87">
            <v>16592000</v>
          </cell>
          <cell r="C87">
            <v>0</v>
          </cell>
          <cell r="D87">
            <v>16592000</v>
          </cell>
        </row>
        <row r="88">
          <cell r="A88" t="str">
            <v>8.3.15</v>
          </cell>
          <cell r="B88">
            <v>0</v>
          </cell>
          <cell r="C88">
            <v>0</v>
          </cell>
          <cell r="D88">
            <v>0</v>
          </cell>
        </row>
        <row r="89">
          <cell r="A89" t="str">
            <v>8.3.47</v>
          </cell>
          <cell r="B89">
            <v>143675</v>
          </cell>
          <cell r="C89">
            <v>0</v>
          </cell>
          <cell r="D89">
            <v>143675</v>
          </cell>
        </row>
        <row r="90">
          <cell r="A90" t="str">
            <v>8.3.61</v>
          </cell>
          <cell r="B90">
            <v>2344</v>
          </cell>
          <cell r="C90">
            <v>0</v>
          </cell>
          <cell r="D90">
            <v>2344</v>
          </cell>
        </row>
        <row r="91">
          <cell r="A91" t="str">
            <v>8.3.90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8.9.05</v>
          </cell>
          <cell r="B92">
            <v>-427995553</v>
          </cell>
          <cell r="C92">
            <v>0</v>
          </cell>
          <cell r="D92">
            <v>-427995553</v>
          </cell>
        </row>
        <row r="93">
          <cell r="A93" t="str">
            <v>8.9.15</v>
          </cell>
          <cell r="B93">
            <v>-146019</v>
          </cell>
          <cell r="C93">
            <v>0</v>
          </cell>
          <cell r="D93">
            <v>-146019</v>
          </cell>
        </row>
        <row r="94">
          <cell r="B94">
            <v>0</v>
          </cell>
          <cell r="C94">
            <v>0</v>
          </cell>
          <cell r="D94">
            <v>0</v>
          </cell>
        </row>
        <row r="95">
          <cell r="A95" t="str">
            <v>9.1.20</v>
          </cell>
          <cell r="B95">
            <v>4084777549</v>
          </cell>
          <cell r="C95">
            <v>0</v>
          </cell>
          <cell r="D95">
            <v>4084777549</v>
          </cell>
        </row>
        <row r="96">
          <cell r="A96" t="str">
            <v>9.1.28</v>
          </cell>
          <cell r="B96">
            <v>1527219291</v>
          </cell>
          <cell r="C96">
            <v>0</v>
          </cell>
          <cell r="D96">
            <v>1527219291</v>
          </cell>
        </row>
        <row r="97">
          <cell r="A97" t="str">
            <v>9.3.08</v>
          </cell>
          <cell r="B97">
            <v>14964422303</v>
          </cell>
          <cell r="C97">
            <v>0</v>
          </cell>
          <cell r="D97">
            <v>14964422303</v>
          </cell>
        </row>
        <row r="98">
          <cell r="A98" t="str">
            <v>9.3.90</v>
          </cell>
          <cell r="B98">
            <v>116379</v>
          </cell>
          <cell r="C98">
            <v>0</v>
          </cell>
          <cell r="D98">
            <v>116379</v>
          </cell>
        </row>
        <row r="99">
          <cell r="A99" t="str">
            <v>9.9.05</v>
          </cell>
          <cell r="B99">
            <v>-5611996839</v>
          </cell>
          <cell r="C99">
            <v>0</v>
          </cell>
          <cell r="D99">
            <v>-5611996839</v>
          </cell>
        </row>
        <row r="100">
          <cell r="A100" t="str">
            <v>9.9.15</v>
          </cell>
          <cell r="B100">
            <v>-14964538682</v>
          </cell>
          <cell r="C100">
            <v>0</v>
          </cell>
          <cell r="D100">
            <v>-14964538682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2E66-CE38-4847-8600-A79037EB4800}">
  <sheetPr>
    <tabColor theme="1"/>
  </sheetPr>
  <dimension ref="B1:J102"/>
  <sheetViews>
    <sheetView tabSelected="1" zoomScale="115" zoomScaleNormal="115" workbookViewId="0">
      <selection activeCell="A55" sqref="A55:XFD58"/>
    </sheetView>
  </sheetViews>
  <sheetFormatPr baseColWidth="10" defaultRowHeight="12.75" x14ac:dyDescent="0.2"/>
  <cols>
    <col min="1" max="1" width="3.140625" style="2" customWidth="1"/>
    <col min="2" max="2" width="15.85546875" style="2" customWidth="1"/>
    <col min="3" max="3" width="53.28515625" style="2" customWidth="1"/>
    <col min="4" max="4" width="26.140625" style="18" customWidth="1"/>
    <col min="5" max="5" width="1.7109375" style="2" customWidth="1"/>
    <col min="6" max="6" width="21.140625" style="2" customWidth="1"/>
    <col min="7" max="7" width="1.42578125" style="2" customWidth="1"/>
    <col min="8" max="8" width="6.140625" style="6" bestFit="1" customWidth="1"/>
    <col min="9" max="16384" width="11.42578125" style="2"/>
  </cols>
  <sheetData>
    <row r="1" spans="2:10" x14ac:dyDescent="0.2">
      <c r="B1" s="1" t="s">
        <v>0</v>
      </c>
      <c r="C1" s="1"/>
      <c r="D1" s="1"/>
      <c r="E1" s="1"/>
      <c r="F1" s="1"/>
      <c r="G1" s="1"/>
      <c r="H1" s="1"/>
    </row>
    <row r="2" spans="2:10" ht="12.75" customHeight="1" x14ac:dyDescent="0.2">
      <c r="B2" s="1" t="s">
        <v>1</v>
      </c>
      <c r="C2" s="1"/>
      <c r="D2" s="1"/>
      <c r="E2" s="1"/>
      <c r="F2" s="1"/>
      <c r="G2" s="1"/>
      <c r="H2" s="1"/>
    </row>
    <row r="3" spans="2:10" ht="12.75" customHeight="1" x14ac:dyDescent="0.2">
      <c r="B3" s="1" t="s">
        <v>2</v>
      </c>
      <c r="C3" s="1"/>
      <c r="D3" s="1"/>
      <c r="E3" s="1"/>
      <c r="F3" s="1"/>
      <c r="G3" s="1"/>
      <c r="H3" s="1"/>
    </row>
    <row r="4" spans="2:10" ht="12.75" customHeight="1" x14ac:dyDescent="0.2">
      <c r="B4" s="1" t="s">
        <v>3</v>
      </c>
      <c r="C4" s="1"/>
      <c r="D4" s="1"/>
      <c r="E4" s="1"/>
      <c r="F4" s="1"/>
      <c r="G4" s="1"/>
      <c r="H4" s="1"/>
    </row>
    <row r="5" spans="2:10" ht="12.75" customHeight="1" x14ac:dyDescent="0.2">
      <c r="B5" s="1" t="s">
        <v>4</v>
      </c>
      <c r="C5" s="1"/>
      <c r="D5" s="1"/>
      <c r="E5" s="1"/>
      <c r="F5" s="1"/>
      <c r="G5" s="1"/>
      <c r="H5" s="1"/>
    </row>
    <row r="6" spans="2:10" x14ac:dyDescent="0.2">
      <c r="B6" s="3"/>
      <c r="C6" s="4"/>
      <c r="D6" s="5"/>
      <c r="E6" s="4"/>
      <c r="G6" s="4"/>
    </row>
    <row r="7" spans="2:10" ht="12.75" customHeight="1" x14ac:dyDescent="0.2">
      <c r="B7" s="7" t="s">
        <v>5</v>
      </c>
      <c r="C7" s="8" t="s">
        <v>6</v>
      </c>
      <c r="D7" s="9" t="s">
        <v>7</v>
      </c>
      <c r="E7" s="10"/>
      <c r="F7" s="11" t="s">
        <v>8</v>
      </c>
      <c r="G7" s="10"/>
      <c r="H7" s="8" t="s">
        <v>9</v>
      </c>
    </row>
    <row r="9" spans="2:10" x14ac:dyDescent="0.2">
      <c r="B9" s="12">
        <v>4</v>
      </c>
      <c r="C9" s="13" t="s">
        <v>10</v>
      </c>
      <c r="D9" s="14">
        <f>+D11+D24</f>
        <v>593924802</v>
      </c>
      <c r="E9" s="15"/>
      <c r="F9" s="14">
        <f>+F11+F24</f>
        <v>370195372</v>
      </c>
      <c r="H9" s="16" t="s">
        <v>11</v>
      </c>
      <c r="J9" s="17">
        <v>0</v>
      </c>
    </row>
    <row r="10" spans="2:10" x14ac:dyDescent="0.2">
      <c r="H10" s="16"/>
      <c r="J10" s="17" t="s">
        <v>12</v>
      </c>
    </row>
    <row r="11" spans="2:10" x14ac:dyDescent="0.2">
      <c r="B11" s="6" t="s">
        <v>13</v>
      </c>
      <c r="C11" s="13" t="s">
        <v>14</v>
      </c>
      <c r="D11" s="14">
        <f>D13+D18+D21</f>
        <v>561568511</v>
      </c>
      <c r="E11" s="15"/>
      <c r="F11" s="14">
        <f>F13+F18+F21</f>
        <v>343110030</v>
      </c>
      <c r="H11" s="16"/>
      <c r="J11" s="17" t="s">
        <v>12</v>
      </c>
    </row>
    <row r="12" spans="2:10" x14ac:dyDescent="0.2">
      <c r="B12" s="6"/>
      <c r="C12" s="13"/>
      <c r="D12" s="15"/>
      <c r="E12" s="15"/>
      <c r="F12" s="15"/>
      <c r="H12" s="16"/>
      <c r="J12" s="17" t="s">
        <v>12</v>
      </c>
    </row>
    <row r="13" spans="2:10" x14ac:dyDescent="0.2">
      <c r="B13" s="12" t="s">
        <v>15</v>
      </c>
      <c r="C13" s="13" t="s">
        <v>16</v>
      </c>
      <c r="D13" s="14">
        <f>SUM(D14:D16)</f>
        <v>495473555</v>
      </c>
      <c r="E13" s="15"/>
      <c r="F13" s="14">
        <f>SUM(F14:F16)</f>
        <v>248590681</v>
      </c>
      <c r="H13" s="16"/>
      <c r="J13" s="17">
        <v>0</v>
      </c>
    </row>
    <row r="14" spans="2:10" x14ac:dyDescent="0.2">
      <c r="B14" s="6" t="s">
        <v>17</v>
      </c>
      <c r="C14" s="2" t="s">
        <v>18</v>
      </c>
      <c r="D14" s="19">
        <f>ROUND(VLOOKUP(B14,'[1]2022'!$A$2:$D$100,2,0),1)</f>
        <v>494760904</v>
      </c>
      <c r="E14" s="19"/>
      <c r="F14" s="19">
        <v>248133484</v>
      </c>
      <c r="H14" s="16"/>
      <c r="J14" s="17">
        <v>0</v>
      </c>
    </row>
    <row r="15" spans="2:10" hidden="1" x14ac:dyDescent="0.2">
      <c r="B15" s="6" t="s">
        <v>19</v>
      </c>
      <c r="C15" s="2" t="s">
        <v>20</v>
      </c>
      <c r="D15" s="19">
        <f>ROUND(VLOOKUP(B15,'[1]2022'!$A$2:$D$100,2,0),1)</f>
        <v>0</v>
      </c>
      <c r="E15" s="19"/>
      <c r="F15" s="19">
        <v>0</v>
      </c>
      <c r="H15" s="16"/>
      <c r="J15" s="17" t="s">
        <v>12</v>
      </c>
    </row>
    <row r="16" spans="2:10" x14ac:dyDescent="0.2">
      <c r="B16" s="6" t="s">
        <v>21</v>
      </c>
      <c r="C16" s="2" t="s">
        <v>22</v>
      </c>
      <c r="D16" s="19">
        <f>ROUND(VLOOKUP(B16,'[1]2022'!$A$2:$D$100,2,0),1)+1</f>
        <v>712651</v>
      </c>
      <c r="E16" s="19"/>
      <c r="F16" s="19">
        <v>457197</v>
      </c>
      <c r="H16" s="16"/>
      <c r="J16" s="17">
        <v>-1</v>
      </c>
    </row>
    <row r="17" spans="2:10" x14ac:dyDescent="0.2">
      <c r="B17" s="6"/>
      <c r="D17" s="19"/>
      <c r="E17" s="19"/>
      <c r="F17" s="19"/>
      <c r="H17" s="16"/>
      <c r="J17" s="17" t="s">
        <v>12</v>
      </c>
    </row>
    <row r="18" spans="2:10" x14ac:dyDescent="0.2">
      <c r="B18" s="12" t="s">
        <v>23</v>
      </c>
      <c r="C18" s="13" t="s">
        <v>24</v>
      </c>
      <c r="D18" s="14">
        <f>+D19</f>
        <v>66081813</v>
      </c>
      <c r="E18" s="19"/>
      <c r="F18" s="14">
        <f>+F19</f>
        <v>94519349</v>
      </c>
      <c r="H18" s="16"/>
      <c r="J18" s="17">
        <v>0</v>
      </c>
    </row>
    <row r="19" spans="2:10" x14ac:dyDescent="0.2">
      <c r="B19" s="6" t="s">
        <v>25</v>
      </c>
      <c r="C19" s="20" t="s">
        <v>26</v>
      </c>
      <c r="D19" s="19">
        <f>ROUND(VLOOKUP(B19,'[1]2022'!$A$2:$D$100,2,0),1)</f>
        <v>66081813</v>
      </c>
      <c r="E19" s="19"/>
      <c r="F19" s="19">
        <v>94519349</v>
      </c>
      <c r="H19" s="16"/>
      <c r="J19" s="17">
        <v>0</v>
      </c>
    </row>
    <row r="20" spans="2:10" x14ac:dyDescent="0.2">
      <c r="B20" s="6"/>
      <c r="D20" s="19"/>
      <c r="E20" s="19"/>
      <c r="F20" s="19"/>
      <c r="H20" s="16"/>
      <c r="J20" s="17" t="s">
        <v>12</v>
      </c>
    </row>
    <row r="21" spans="2:10" x14ac:dyDescent="0.2">
      <c r="B21" s="12" t="s">
        <v>27</v>
      </c>
      <c r="C21" s="2" t="s">
        <v>28</v>
      </c>
      <c r="D21" s="14">
        <f>+D22</f>
        <v>13143</v>
      </c>
      <c r="E21" s="19"/>
      <c r="F21" s="14">
        <f>+F22</f>
        <v>0</v>
      </c>
      <c r="H21" s="16"/>
      <c r="J21" s="17">
        <v>0</v>
      </c>
    </row>
    <row r="22" spans="2:10" x14ac:dyDescent="0.2">
      <c r="B22" s="6" t="s">
        <v>29</v>
      </c>
      <c r="C22" s="2" t="s">
        <v>30</v>
      </c>
      <c r="D22" s="19">
        <f>ROUND(VLOOKUP(B22,'[1]2022'!$A$2:$D$100,2,0),1)</f>
        <v>13143</v>
      </c>
      <c r="E22" s="19"/>
      <c r="F22" s="19">
        <v>0</v>
      </c>
      <c r="H22" s="16"/>
      <c r="J22" s="17">
        <v>0</v>
      </c>
    </row>
    <row r="23" spans="2:10" x14ac:dyDescent="0.2">
      <c r="B23" s="6"/>
      <c r="D23" s="19"/>
      <c r="E23" s="19"/>
      <c r="F23" s="19"/>
      <c r="H23" s="16"/>
      <c r="J23" s="17" t="s">
        <v>12</v>
      </c>
    </row>
    <row r="24" spans="2:10" x14ac:dyDescent="0.2">
      <c r="B24" s="6"/>
      <c r="C24" s="13" t="s">
        <v>31</v>
      </c>
      <c r="D24" s="14">
        <f>+D26</f>
        <v>32356291</v>
      </c>
      <c r="E24" s="19"/>
      <c r="F24" s="14">
        <f>+F26</f>
        <v>27085342</v>
      </c>
      <c r="H24" s="16"/>
      <c r="J24" s="17" t="s">
        <v>12</v>
      </c>
    </row>
    <row r="25" spans="2:10" x14ac:dyDescent="0.2">
      <c r="B25" s="6"/>
      <c r="C25" s="13"/>
      <c r="D25" s="19"/>
      <c r="E25" s="19"/>
      <c r="F25" s="19"/>
      <c r="H25" s="16"/>
      <c r="J25" s="17" t="s">
        <v>12</v>
      </c>
    </row>
    <row r="26" spans="2:10" x14ac:dyDescent="0.2">
      <c r="B26" s="12" t="s">
        <v>32</v>
      </c>
      <c r="C26" s="13" t="s">
        <v>33</v>
      </c>
      <c r="D26" s="14">
        <f>SUM(D27:D28)</f>
        <v>32356291</v>
      </c>
      <c r="E26" s="19"/>
      <c r="F26" s="14">
        <f>SUM(F27:F28)</f>
        <v>27085342</v>
      </c>
      <c r="H26" s="16"/>
      <c r="J26" s="17">
        <v>0</v>
      </c>
    </row>
    <row r="27" spans="2:10" x14ac:dyDescent="0.2">
      <c r="B27" s="6" t="s">
        <v>34</v>
      </c>
      <c r="C27" s="2" t="s">
        <v>35</v>
      </c>
      <c r="D27" s="19">
        <f>ROUND(VLOOKUP(B27,'[1]2022'!$A$2:$D$100,2,0),1)+1</f>
        <v>27602163</v>
      </c>
      <c r="E27" s="19"/>
      <c r="F27" s="19">
        <v>16821215</v>
      </c>
      <c r="H27" s="16"/>
      <c r="J27" s="17">
        <v>-1</v>
      </c>
    </row>
    <row r="28" spans="2:10" x14ac:dyDescent="0.2">
      <c r="B28" s="6" t="s">
        <v>36</v>
      </c>
      <c r="C28" s="2" t="s">
        <v>37</v>
      </c>
      <c r="D28" s="19">
        <f>ROUND(VLOOKUP(B28,'[1]2022'!$A$2:$D$100,2,0),1)</f>
        <v>4754128</v>
      </c>
      <c r="E28" s="19"/>
      <c r="F28" s="19">
        <v>10264127</v>
      </c>
      <c r="H28" s="16"/>
      <c r="J28" s="17">
        <v>0</v>
      </c>
    </row>
    <row r="29" spans="2:10" x14ac:dyDescent="0.2">
      <c r="B29" s="6"/>
      <c r="D29" s="19"/>
      <c r="E29" s="19"/>
      <c r="F29" s="19"/>
      <c r="H29" s="16"/>
      <c r="J29" s="17" t="s">
        <v>12</v>
      </c>
    </row>
    <row r="30" spans="2:10" x14ac:dyDescent="0.2">
      <c r="B30" s="6"/>
      <c r="D30" s="19"/>
      <c r="E30" s="19"/>
      <c r="F30" s="19"/>
      <c r="H30" s="16"/>
      <c r="J30" s="17" t="s">
        <v>12</v>
      </c>
    </row>
    <row r="31" spans="2:10" x14ac:dyDescent="0.2">
      <c r="B31" s="6"/>
      <c r="D31" s="19"/>
      <c r="E31" s="19"/>
      <c r="F31" s="19"/>
      <c r="H31" s="16"/>
      <c r="J31" s="17" t="s">
        <v>12</v>
      </c>
    </row>
    <row r="32" spans="2:10" x14ac:dyDescent="0.2">
      <c r="B32" s="12">
        <v>5</v>
      </c>
      <c r="C32" s="13" t="s">
        <v>38</v>
      </c>
      <c r="D32" s="14">
        <f>+D34+D45+D55+D59+D62</f>
        <v>88678635</v>
      </c>
      <c r="E32" s="15"/>
      <c r="F32" s="14">
        <f>+F34+F45+F55+F59+F62</f>
        <v>52290221</v>
      </c>
      <c r="H32" s="16" t="s">
        <v>39</v>
      </c>
      <c r="J32" s="17">
        <v>0</v>
      </c>
    </row>
    <row r="33" spans="2:10" x14ac:dyDescent="0.2">
      <c r="B33" s="6"/>
      <c r="D33" s="19"/>
      <c r="E33" s="19"/>
      <c r="F33" s="19"/>
      <c r="H33" s="16"/>
      <c r="J33" s="17" t="s">
        <v>12</v>
      </c>
    </row>
    <row r="34" spans="2:10" x14ac:dyDescent="0.2">
      <c r="B34" s="12" t="s">
        <v>40</v>
      </c>
      <c r="C34" s="13" t="s">
        <v>41</v>
      </c>
      <c r="D34" s="14">
        <f>SUM(D35:D42)</f>
        <v>47263384</v>
      </c>
      <c r="E34" s="15"/>
      <c r="F34" s="14">
        <f>SUM(F35:F42)</f>
        <v>37815541</v>
      </c>
      <c r="H34" s="16"/>
      <c r="J34" s="17">
        <v>0</v>
      </c>
    </row>
    <row r="35" spans="2:10" x14ac:dyDescent="0.2">
      <c r="B35" s="6" t="s">
        <v>42</v>
      </c>
      <c r="C35" s="2" t="s">
        <v>43</v>
      </c>
      <c r="D35" s="19">
        <f>ROUND(VLOOKUP(B35,'[1]2022'!$A$2:$D$100,2,0),1)</f>
        <v>10272258</v>
      </c>
      <c r="E35" s="19"/>
      <c r="F35" s="19">
        <v>9972690</v>
      </c>
      <c r="H35" s="16"/>
      <c r="J35" s="17">
        <v>0</v>
      </c>
    </row>
    <row r="36" spans="2:10" ht="12.75" hidden="1" customHeight="1" x14ac:dyDescent="0.2">
      <c r="B36" s="6" t="s">
        <v>44</v>
      </c>
      <c r="C36" s="2" t="s">
        <v>45</v>
      </c>
      <c r="D36" s="19">
        <f>ROUND(VLOOKUP(B36,'[1]2022'!$A$2:$D$100,2,0),1)</f>
        <v>0</v>
      </c>
      <c r="E36" s="19"/>
      <c r="F36" s="19">
        <v>0</v>
      </c>
      <c r="H36" s="16"/>
      <c r="J36" s="17" t="s">
        <v>12</v>
      </c>
    </row>
    <row r="37" spans="2:10" x14ac:dyDescent="0.2">
      <c r="B37" s="6" t="s">
        <v>46</v>
      </c>
      <c r="C37" s="2" t="s">
        <v>47</v>
      </c>
      <c r="D37" s="19">
        <f>ROUND(VLOOKUP(B37,'[1]2022'!$A$2:$D$100,2,0),1)</f>
        <v>2421753</v>
      </c>
      <c r="E37" s="19"/>
      <c r="F37" s="19">
        <v>2369194</v>
      </c>
      <c r="H37" s="16"/>
      <c r="J37" s="17">
        <v>0</v>
      </c>
    </row>
    <row r="38" spans="2:10" x14ac:dyDescent="0.2">
      <c r="B38" s="6" t="s">
        <v>48</v>
      </c>
      <c r="C38" s="2" t="s">
        <v>49</v>
      </c>
      <c r="D38" s="19">
        <f>ROUND(VLOOKUP(B38,'[1]2022'!$A$2:$D$100,2,0),1)</f>
        <v>482450</v>
      </c>
      <c r="E38" s="19"/>
      <c r="F38" s="19">
        <v>468937</v>
      </c>
      <c r="H38" s="16"/>
      <c r="J38" s="17">
        <v>0</v>
      </c>
    </row>
    <row r="39" spans="2:10" x14ac:dyDescent="0.2">
      <c r="B39" s="6" t="s">
        <v>50</v>
      </c>
      <c r="C39" s="2" t="s">
        <v>51</v>
      </c>
      <c r="D39" s="19">
        <f>ROUND(VLOOKUP(B39,'[1]2022'!$A$2:$D$100,2,0),1)</f>
        <v>3131057</v>
      </c>
      <c r="E39" s="19"/>
      <c r="F39" s="19">
        <v>3257953</v>
      </c>
      <c r="H39" s="16"/>
      <c r="J39" s="17">
        <v>0</v>
      </c>
    </row>
    <row r="40" spans="2:10" x14ac:dyDescent="0.2">
      <c r="B40" s="6" t="s">
        <v>52</v>
      </c>
      <c r="C40" s="2" t="s">
        <v>53</v>
      </c>
      <c r="D40" s="19">
        <f>ROUND(VLOOKUP(B40,'[1]2022'!$A$2:$D$100,2,0),1)</f>
        <v>24976</v>
      </c>
      <c r="E40" s="19"/>
      <c r="F40" s="19">
        <v>0</v>
      </c>
      <c r="H40" s="16"/>
      <c r="J40" s="17">
        <v>0</v>
      </c>
    </row>
    <row r="41" spans="2:10" x14ac:dyDescent="0.2">
      <c r="B41" s="6" t="s">
        <v>54</v>
      </c>
      <c r="C41" s="2" t="s">
        <v>55</v>
      </c>
      <c r="D41" s="19">
        <f>ROUND(VLOOKUP(B41,'[1]2022'!$A$2:$D$100,2,0),1)</f>
        <v>30843047</v>
      </c>
      <c r="E41" s="19"/>
      <c r="F41" s="19">
        <v>21697376</v>
      </c>
      <c r="H41" s="16"/>
      <c r="J41" s="17">
        <v>0</v>
      </c>
    </row>
    <row r="42" spans="2:10" x14ac:dyDescent="0.2">
      <c r="B42" s="6" t="s">
        <v>56</v>
      </c>
      <c r="C42" s="2" t="s">
        <v>57</v>
      </c>
      <c r="D42" s="19">
        <f>ROUND(VLOOKUP(B42,'[1]2022'!$A$2:$D$100,2,0),1)</f>
        <v>87843</v>
      </c>
      <c r="E42" s="19"/>
      <c r="F42" s="19">
        <v>49391</v>
      </c>
      <c r="H42" s="16"/>
      <c r="J42" s="17">
        <v>0</v>
      </c>
    </row>
    <row r="43" spans="2:10" x14ac:dyDescent="0.2">
      <c r="B43" s="6"/>
      <c r="D43" s="19"/>
      <c r="E43" s="19"/>
      <c r="F43" s="19"/>
      <c r="H43" s="16"/>
      <c r="J43" s="17" t="s">
        <v>12</v>
      </c>
    </row>
    <row r="44" spans="2:10" x14ac:dyDescent="0.2">
      <c r="B44" s="6"/>
      <c r="D44" s="19"/>
      <c r="E44" s="19"/>
      <c r="F44" s="19"/>
      <c r="H44" s="16"/>
      <c r="J44" s="17" t="s">
        <v>12</v>
      </c>
    </row>
    <row r="45" spans="2:10" x14ac:dyDescent="0.2">
      <c r="B45" s="12" t="s">
        <v>58</v>
      </c>
      <c r="C45" s="13" t="s">
        <v>59</v>
      </c>
      <c r="D45" s="14">
        <f>SUM(D46:D53)</f>
        <v>9181525</v>
      </c>
      <c r="E45" s="15"/>
      <c r="F45" s="14">
        <f>SUM(F46:F53)</f>
        <v>8928508</v>
      </c>
      <c r="H45" s="16"/>
      <c r="J45" s="17">
        <v>0</v>
      </c>
    </row>
    <row r="46" spans="2:10" ht="12.75" hidden="1" customHeight="1" x14ac:dyDescent="0.2">
      <c r="B46" s="6" t="s">
        <v>60</v>
      </c>
      <c r="C46" s="2" t="s">
        <v>61</v>
      </c>
      <c r="D46" s="19">
        <f>ROUND(VLOOKUP(B46,'[1]2022'!$A$2:$D$100,2,0),1)</f>
        <v>0</v>
      </c>
      <c r="E46" s="15"/>
      <c r="F46" s="19">
        <v>0</v>
      </c>
      <c r="G46" s="19"/>
      <c r="H46" s="21"/>
      <c r="J46" s="17" t="s">
        <v>12</v>
      </c>
    </row>
    <row r="47" spans="2:10" x14ac:dyDescent="0.2">
      <c r="B47" s="6" t="s">
        <v>62</v>
      </c>
      <c r="C47" s="2" t="s">
        <v>63</v>
      </c>
      <c r="D47" s="19">
        <f>ROUND(VLOOKUP(B47,'[1]2022'!$A$2:$D$100,2,0),1)</f>
        <v>486185</v>
      </c>
      <c r="E47" s="19"/>
      <c r="F47" s="19">
        <v>441747</v>
      </c>
      <c r="H47" s="16"/>
      <c r="J47" s="17">
        <v>0</v>
      </c>
    </row>
    <row r="48" spans="2:10" x14ac:dyDescent="0.2">
      <c r="B48" s="6" t="s">
        <v>64</v>
      </c>
      <c r="C48" s="2" t="s">
        <v>65</v>
      </c>
      <c r="D48" s="19">
        <f>ROUND(VLOOKUP(B48,'[1]2022'!$A$2:$D$100,2,0),1)-1</f>
        <v>8303271</v>
      </c>
      <c r="E48" s="19"/>
      <c r="F48" s="19">
        <v>8319860</v>
      </c>
      <c r="H48" s="16"/>
      <c r="J48" s="17">
        <v>1</v>
      </c>
    </row>
    <row r="49" spans="2:10" ht="12.75" customHeight="1" x14ac:dyDescent="0.2">
      <c r="B49" s="6" t="s">
        <v>66</v>
      </c>
      <c r="C49" s="2" t="s">
        <v>67</v>
      </c>
      <c r="D49" s="19">
        <f>ROUND(VLOOKUP(B49,'[1]2022'!$A$2:$D$100,2,0),1)</f>
        <v>392069</v>
      </c>
      <c r="E49" s="19"/>
      <c r="F49" s="19">
        <v>166901</v>
      </c>
      <c r="H49" s="16"/>
      <c r="J49" s="17">
        <v>0</v>
      </c>
    </row>
    <row r="50" spans="2:10" ht="12.75" hidden="1" customHeight="1" x14ac:dyDescent="0.2">
      <c r="B50" s="6" t="s">
        <v>68</v>
      </c>
      <c r="C50" s="2" t="s">
        <v>69</v>
      </c>
      <c r="D50" s="19">
        <f>ROUND(VLOOKUP(B50,'[1]2022'!$A$2:$D$100,2,0),1)</f>
        <v>0</v>
      </c>
      <c r="E50" s="19"/>
      <c r="F50" s="19">
        <v>0</v>
      </c>
      <c r="H50" s="16"/>
      <c r="J50" s="17" t="s">
        <v>12</v>
      </c>
    </row>
    <row r="51" spans="2:10" ht="12.75" hidden="1" customHeight="1" x14ac:dyDescent="0.2">
      <c r="B51" s="6" t="s">
        <v>70</v>
      </c>
      <c r="C51" s="2" t="s">
        <v>71</v>
      </c>
      <c r="D51" s="19">
        <f>ROUND(VLOOKUP(B51,'[1]2022'!$A$2:$D$100,2,0),1)</f>
        <v>0</v>
      </c>
      <c r="E51" s="19"/>
      <c r="F51" s="19">
        <v>0</v>
      </c>
      <c r="H51" s="16"/>
      <c r="J51" s="17" t="s">
        <v>12</v>
      </c>
    </row>
    <row r="52" spans="2:10" ht="12.75" hidden="1" customHeight="1" x14ac:dyDescent="0.2">
      <c r="B52" s="6" t="s">
        <v>72</v>
      </c>
      <c r="C52" s="2" t="s">
        <v>73</v>
      </c>
      <c r="D52" s="19">
        <f>ROUND(VLOOKUP(B52,'[1]2022'!$A$2:$D$100,2,0),1)</f>
        <v>0</v>
      </c>
      <c r="E52" s="19"/>
      <c r="F52" s="19">
        <v>0</v>
      </c>
      <c r="H52" s="16"/>
      <c r="J52" s="17" t="s">
        <v>12</v>
      </c>
    </row>
    <row r="53" spans="2:10" ht="12.75" hidden="1" customHeight="1" x14ac:dyDescent="0.2">
      <c r="B53" s="6" t="s">
        <v>74</v>
      </c>
      <c r="C53" s="2" t="s">
        <v>75</v>
      </c>
      <c r="D53" s="19">
        <f>IFERROR(ROUND(VLOOKUP(B53,'[1]2022'!$A$2:$D$100,2,0),1),0)</f>
        <v>0</v>
      </c>
      <c r="E53" s="19"/>
      <c r="F53" s="19">
        <v>0</v>
      </c>
      <c r="H53" s="16"/>
      <c r="J53" s="17" t="s">
        <v>12</v>
      </c>
    </row>
    <row r="54" spans="2:10" ht="12.75" customHeight="1" x14ac:dyDescent="0.2">
      <c r="B54" s="6"/>
      <c r="D54" s="19"/>
      <c r="E54" s="19"/>
      <c r="F54" s="19"/>
      <c r="H54" s="16"/>
      <c r="J54" s="17" t="s">
        <v>12</v>
      </c>
    </row>
    <row r="55" spans="2:10" ht="12.75" hidden="1" customHeight="1" x14ac:dyDescent="0.2">
      <c r="B55" s="12" t="s">
        <v>76</v>
      </c>
      <c r="C55" s="13" t="s">
        <v>77</v>
      </c>
      <c r="D55" s="14">
        <f>+D56+D57</f>
        <v>0</v>
      </c>
      <c r="E55" s="19"/>
      <c r="F55" s="14">
        <f>+F56+F57</f>
        <v>0</v>
      </c>
      <c r="H55" s="16"/>
      <c r="J55" s="17" t="s">
        <v>12</v>
      </c>
    </row>
    <row r="56" spans="2:10" ht="12.75" hidden="1" customHeight="1" x14ac:dyDescent="0.2">
      <c r="B56" s="6" t="s">
        <v>78</v>
      </c>
      <c r="C56" s="22" t="s">
        <v>30</v>
      </c>
      <c r="D56" s="19">
        <f>ROUND(VLOOKUP(B56,'[1]2022'!$A$2:$D$100,2,0),1)</f>
        <v>0</v>
      </c>
      <c r="E56" s="19"/>
      <c r="F56" s="19">
        <v>0</v>
      </c>
      <c r="H56" s="16"/>
      <c r="J56" s="17" t="s">
        <v>12</v>
      </c>
    </row>
    <row r="57" spans="2:10" ht="12.75" hidden="1" customHeight="1" x14ac:dyDescent="0.2">
      <c r="B57" s="6" t="s">
        <v>79</v>
      </c>
      <c r="C57" s="22" t="s">
        <v>80</v>
      </c>
      <c r="D57" s="19">
        <f>ROUND(VLOOKUP(B57,'[1]2022'!$A$2:$D$100,2,0),1)</f>
        <v>0</v>
      </c>
      <c r="E57" s="19"/>
      <c r="F57" s="19">
        <v>0</v>
      </c>
      <c r="H57" s="16"/>
      <c r="J57" s="17" t="s">
        <v>12</v>
      </c>
    </row>
    <row r="58" spans="2:10" ht="12.75" hidden="1" customHeight="1" x14ac:dyDescent="0.2">
      <c r="B58" s="6"/>
      <c r="D58" s="19"/>
      <c r="E58" s="19"/>
      <c r="F58" s="19"/>
      <c r="H58" s="16"/>
      <c r="J58" s="17" t="s">
        <v>12</v>
      </c>
    </row>
    <row r="59" spans="2:10" ht="12.75" customHeight="1" x14ac:dyDescent="0.2">
      <c r="B59" s="12" t="s">
        <v>81</v>
      </c>
      <c r="C59" s="13" t="s">
        <v>16</v>
      </c>
      <c r="D59" s="14">
        <f>+D60</f>
        <v>4527682</v>
      </c>
      <c r="E59" s="15"/>
      <c r="F59" s="14">
        <f>+F60</f>
        <v>98424</v>
      </c>
      <c r="H59" s="16"/>
      <c r="J59" s="17">
        <v>0</v>
      </c>
    </row>
    <row r="60" spans="2:10" ht="12.75" customHeight="1" x14ac:dyDescent="0.2">
      <c r="B60" s="6" t="s">
        <v>82</v>
      </c>
      <c r="C60" s="2" t="s">
        <v>20</v>
      </c>
      <c r="D60" s="19">
        <f>ROUND(VLOOKUP(B60,'[1]2022'!$A$2:$D$100,2,0),1)</f>
        <v>4527682</v>
      </c>
      <c r="E60" s="19"/>
      <c r="F60" s="19">
        <v>98424</v>
      </c>
      <c r="H60" s="16"/>
      <c r="J60" s="17">
        <v>0</v>
      </c>
    </row>
    <row r="61" spans="2:10" x14ac:dyDescent="0.2">
      <c r="B61" s="6"/>
      <c r="D61" s="19"/>
      <c r="E61" s="19"/>
      <c r="F61" s="19"/>
      <c r="H61" s="16"/>
      <c r="J61" s="17" t="s">
        <v>12</v>
      </c>
    </row>
    <row r="62" spans="2:10" x14ac:dyDescent="0.2">
      <c r="B62" s="12" t="s">
        <v>83</v>
      </c>
      <c r="C62" s="13" t="s">
        <v>84</v>
      </c>
      <c r="D62" s="14">
        <f>SUM(D63:D65)</f>
        <v>27706044</v>
      </c>
      <c r="E62" s="15"/>
      <c r="F62" s="14">
        <f>SUM(F63:F65)</f>
        <v>5447748</v>
      </c>
      <c r="H62" s="16"/>
      <c r="J62" s="17">
        <v>0</v>
      </c>
    </row>
    <row r="63" spans="2:10" x14ac:dyDescent="0.2">
      <c r="B63" s="6" t="s">
        <v>85</v>
      </c>
      <c r="C63" s="2" t="s">
        <v>86</v>
      </c>
      <c r="D63" s="19">
        <f>ROUND(VLOOKUP(B63,'[1]2022'!$A$2:$D$100,2,0),1)</f>
        <v>114</v>
      </c>
      <c r="E63" s="19"/>
      <c r="F63" s="19">
        <v>76760</v>
      </c>
      <c r="H63" s="16"/>
      <c r="J63" s="17">
        <v>0</v>
      </c>
    </row>
    <row r="64" spans="2:10" x14ac:dyDescent="0.2">
      <c r="B64" s="6" t="s">
        <v>87</v>
      </c>
      <c r="C64" s="2" t="s">
        <v>35</v>
      </c>
      <c r="D64" s="19">
        <f>ROUND(VLOOKUP(B64,'[1]2022'!$A$2:$D$100,2,0),1)</f>
        <v>159</v>
      </c>
      <c r="E64" s="19"/>
      <c r="F64" s="19">
        <v>1097724</v>
      </c>
      <c r="H64" s="16"/>
      <c r="J64" s="17">
        <v>0</v>
      </c>
    </row>
    <row r="65" spans="2:10" x14ac:dyDescent="0.2">
      <c r="B65" s="6" t="s">
        <v>88</v>
      </c>
      <c r="C65" s="2" t="s">
        <v>89</v>
      </c>
      <c r="D65" s="19">
        <f>ROUND(VLOOKUP(B65,'[1]2022'!$A$2:$D$100,2,0),1)</f>
        <v>27705771</v>
      </c>
      <c r="E65" s="19"/>
      <c r="F65" s="19">
        <v>4273264</v>
      </c>
      <c r="H65" s="16"/>
      <c r="J65" s="17">
        <v>0</v>
      </c>
    </row>
    <row r="66" spans="2:10" x14ac:dyDescent="0.2">
      <c r="B66" s="6"/>
      <c r="D66" s="19"/>
      <c r="E66" s="19"/>
      <c r="F66" s="19"/>
      <c r="H66" s="16"/>
      <c r="J66" s="17" t="s">
        <v>12</v>
      </c>
    </row>
    <row r="67" spans="2:10" x14ac:dyDescent="0.2">
      <c r="B67" s="6"/>
      <c r="C67" s="13" t="s">
        <v>90</v>
      </c>
      <c r="D67" s="14">
        <f>+D9-D32</f>
        <v>505246167</v>
      </c>
      <c r="E67" s="15"/>
      <c r="F67" s="14">
        <f>+F9-F32</f>
        <v>317905151</v>
      </c>
      <c r="H67" s="16"/>
      <c r="J67" s="17" t="s">
        <v>12</v>
      </c>
    </row>
    <row r="68" spans="2:10" x14ac:dyDescent="0.2">
      <c r="B68" s="6"/>
      <c r="C68" s="13"/>
      <c r="D68" s="23"/>
      <c r="E68" s="23"/>
      <c r="F68" s="23"/>
    </row>
    <row r="69" spans="2:10" x14ac:dyDescent="0.2">
      <c r="D69" s="24"/>
      <c r="E69" s="24"/>
      <c r="F69" s="24"/>
    </row>
    <row r="70" spans="2:10" x14ac:dyDescent="0.2">
      <c r="D70" s="24"/>
      <c r="E70" s="24"/>
      <c r="F70" s="24"/>
    </row>
    <row r="71" spans="2:10" x14ac:dyDescent="0.2">
      <c r="D71" s="2"/>
    </row>
    <row r="72" spans="2:10" x14ac:dyDescent="0.2">
      <c r="D72" s="2"/>
    </row>
    <row r="73" spans="2:10" s="13" customFormat="1" x14ac:dyDescent="0.2">
      <c r="B73" s="13" t="s">
        <v>91</v>
      </c>
      <c r="D73" s="25" t="s">
        <v>92</v>
      </c>
      <c r="H73" s="12"/>
    </row>
    <row r="74" spans="2:10" x14ac:dyDescent="0.2">
      <c r="B74" s="2" t="s">
        <v>93</v>
      </c>
      <c r="D74" s="26" t="s">
        <v>94</v>
      </c>
      <c r="E74" s="27"/>
    </row>
    <row r="75" spans="2:10" x14ac:dyDescent="0.2">
      <c r="B75" s="28" t="s">
        <v>95</v>
      </c>
      <c r="D75" s="28" t="s">
        <v>96</v>
      </c>
      <c r="E75" s="27"/>
    </row>
    <row r="76" spans="2:10" x14ac:dyDescent="0.2">
      <c r="B76" s="29"/>
      <c r="D76" s="28" t="s">
        <v>97</v>
      </c>
      <c r="E76" s="29"/>
    </row>
    <row r="102" spans="4:4" x14ac:dyDescent="0.2">
      <c r="D102" s="18" t="s">
        <v>13</v>
      </c>
    </row>
  </sheetData>
  <mergeCells count="5">
    <mergeCell ref="B1:H1"/>
    <mergeCell ref="B2:H2"/>
    <mergeCell ref="B3:H3"/>
    <mergeCell ref="B4:H4"/>
    <mergeCell ref="B5:H5"/>
  </mergeCells>
  <printOptions horizontalCentered="1"/>
  <pageMargins left="1.3779527559055118" right="0.9055118110236221" top="0.98425196850393704" bottom="0.59055118110236227" header="1.1023622047244095" footer="1.1417322834645669"/>
  <pageSetup scale="64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(4) D</vt:lpstr>
      <vt:lpstr>'Anexo (4) D'!Área_de_impresión</vt:lpstr>
      <vt:lpstr>'Anexo (4) 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2022-05-31T18:57:02Z</dcterms:created>
  <dcterms:modified xsi:type="dcterms:W3CDTF">2022-05-31T18:57:25Z</dcterms:modified>
</cp:coreProperties>
</file>