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4/VIGENCIA/INGRESOS/FEBRERO/FIRMA/"/>
    </mc:Choice>
  </mc:AlternateContent>
  <xr:revisionPtr revIDLastSave="0" documentId="8_{928CD1D3-E030-4EA8-AD81-ACF1490E26A7}" xr6:coauthVersionLast="47" xr6:coauthVersionMax="47" xr10:uidLastSave="{00000000-0000-0000-0000-000000000000}"/>
  <bookViews>
    <workbookView xWindow="-120" yWindow="-120" windowWidth="20730" windowHeight="11160" activeTab="1" xr2:uid="{3A2219E2-A8D4-4B5C-9433-D31C68F267EC}"/>
  </bookViews>
  <sheets>
    <sheet name="ENERO 2024" sheetId="1" r:id="rId1"/>
    <sheet name="FEB 2024" sheetId="2" r:id="rId2"/>
  </sheets>
  <definedNames>
    <definedName name="_xlnm._FilterDatabase" localSheetId="0" hidden="1">'ENERO 2024'!$N$1:$N$40</definedName>
    <definedName name="_xlnm._FilterDatabase" localSheetId="1" hidden="1">'FEB 2024'!$N$1:$N$48</definedName>
    <definedName name="_xlnm.Print_Area" localSheetId="0">'ENERO 2024'!$A:$M</definedName>
    <definedName name="_xlnm.Print_Area" localSheetId="1">'FEB 2024'!$A:$M</definedName>
    <definedName name="_xlnm.Print_Titles" localSheetId="0">'ENERO 2024'!$1:$7</definedName>
    <definedName name="_xlnm.Print_Titles" localSheetId="1">'FEB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H9" i="2"/>
  <c r="H34" i="2"/>
  <c r="H33" i="2"/>
  <c r="H32" i="2"/>
  <c r="M34" i="2"/>
  <c r="M32" i="2"/>
  <c r="M33" i="2"/>
  <c r="L34" i="2"/>
  <c r="L32" i="2"/>
  <c r="K35" i="2" l="1"/>
  <c r="L35" i="2"/>
  <c r="I12" i="2" l="1"/>
  <c r="I14" i="2"/>
  <c r="I15" i="2"/>
  <c r="J15" i="2"/>
  <c r="J16" i="2"/>
  <c r="J17" i="2"/>
  <c r="K17" i="2" s="1"/>
  <c r="L17" i="2" s="1"/>
  <c r="J18" i="2"/>
  <c r="I16" i="2"/>
  <c r="I17" i="2"/>
  <c r="K18" i="2"/>
  <c r="L18" i="2" s="1"/>
  <c r="I18" i="2"/>
  <c r="L19" i="2"/>
  <c r="C15" i="2"/>
  <c r="C16" i="2"/>
  <c r="C17" i="2"/>
  <c r="G15" i="2"/>
  <c r="H15" i="2" s="1"/>
  <c r="G16" i="2"/>
  <c r="G17" i="2"/>
  <c r="G18" i="2"/>
  <c r="H18" i="2" s="1"/>
  <c r="E18" i="2"/>
  <c r="D18" i="2"/>
  <c r="C18" i="2"/>
  <c r="K19" i="2"/>
  <c r="H16" i="2"/>
  <c r="H17" i="2"/>
  <c r="H19" i="2"/>
  <c r="F15" i="2"/>
  <c r="F16" i="2"/>
  <c r="F17" i="2"/>
  <c r="F19" i="2"/>
  <c r="I24" i="2"/>
  <c r="I25" i="2"/>
  <c r="I27" i="2"/>
  <c r="I29" i="2"/>
  <c r="K29" i="2" s="1"/>
  <c r="K30" i="2"/>
  <c r="F28" i="2"/>
  <c r="G28" i="2" s="1"/>
  <c r="F29" i="2"/>
  <c r="G29" i="2" s="1"/>
  <c r="F30" i="2"/>
  <c r="G30" i="2" s="1"/>
  <c r="K15" i="2" l="1"/>
  <c r="L15" i="2" s="1"/>
  <c r="K16" i="2"/>
  <c r="L16" i="2" s="1"/>
  <c r="F18" i="2"/>
  <c r="I28" i="2"/>
  <c r="K28" i="2" s="1"/>
  <c r="L30" i="2"/>
  <c r="L28" i="2"/>
  <c r="L29" i="2"/>
  <c r="K34" i="2" l="1"/>
  <c r="F34" i="2"/>
  <c r="G34" i="2" s="1"/>
  <c r="K33" i="2"/>
  <c r="F33" i="2"/>
  <c r="G33" i="2" s="1"/>
  <c r="K32" i="2"/>
  <c r="F32" i="2"/>
  <c r="G32" i="2" s="1"/>
  <c r="J31" i="2"/>
  <c r="I31" i="2"/>
  <c r="D31" i="2"/>
  <c r="F31" i="2" s="1"/>
  <c r="C31" i="2"/>
  <c r="K27" i="2"/>
  <c r="F27" i="2"/>
  <c r="G27" i="2" s="1"/>
  <c r="J26" i="2"/>
  <c r="I26" i="2"/>
  <c r="E26" i="2"/>
  <c r="E25" i="2" s="1"/>
  <c r="E24" i="2" s="1"/>
  <c r="E23" i="2" s="1"/>
  <c r="E22" i="2" s="1"/>
  <c r="E21" i="2" s="1"/>
  <c r="E20" i="2" s="1"/>
  <c r="D26" i="2"/>
  <c r="K25" i="2"/>
  <c r="K24" i="2"/>
  <c r="I23" i="2"/>
  <c r="K23" i="2" s="1"/>
  <c r="K14" i="2"/>
  <c r="F14" i="2"/>
  <c r="G14" i="2" s="1"/>
  <c r="I13" i="2"/>
  <c r="K13" i="2" s="1"/>
  <c r="F13" i="2"/>
  <c r="C13" i="2"/>
  <c r="C12" i="2" s="1"/>
  <c r="C11" i="2" s="1"/>
  <c r="C10" i="2" s="1"/>
  <c r="C9" i="2" s="1"/>
  <c r="C8" i="2" s="1"/>
  <c r="E12" i="2"/>
  <c r="E11" i="2" s="1"/>
  <c r="D12" i="2"/>
  <c r="D11" i="2" s="1"/>
  <c r="D10" i="2" s="1"/>
  <c r="J11" i="2"/>
  <c r="M14" i="1"/>
  <c r="M13" i="1"/>
  <c r="M8" i="1"/>
  <c r="M23" i="1"/>
  <c r="M27" i="1"/>
  <c r="H8" i="1"/>
  <c r="H16" i="1"/>
  <c r="H17" i="1"/>
  <c r="H18" i="1"/>
  <c r="H19" i="1"/>
  <c r="H20" i="1"/>
  <c r="H21" i="1"/>
  <c r="H22" i="1"/>
  <c r="H23" i="1"/>
  <c r="H24" i="1"/>
  <c r="H25" i="1"/>
  <c r="H26" i="1"/>
  <c r="C27" i="1"/>
  <c r="L33" i="2" l="1"/>
  <c r="K26" i="2"/>
  <c r="F26" i="2"/>
  <c r="G26" i="2" s="1"/>
  <c r="L14" i="2"/>
  <c r="J21" i="2"/>
  <c r="J20" i="2" s="1"/>
  <c r="J10" i="2" s="1"/>
  <c r="J9" i="2" s="1"/>
  <c r="J8" i="2" s="1"/>
  <c r="J35" i="2" s="1"/>
  <c r="F11" i="2"/>
  <c r="I22" i="2"/>
  <c r="I21" i="2" s="1"/>
  <c r="F12" i="2"/>
  <c r="G12" i="2" s="1"/>
  <c r="G13" i="2"/>
  <c r="M13" i="2" s="1"/>
  <c r="K31" i="2"/>
  <c r="G31" i="2"/>
  <c r="C35" i="2"/>
  <c r="L27" i="2"/>
  <c r="L26" i="2" s="1"/>
  <c r="M14" i="2"/>
  <c r="D9" i="2"/>
  <c r="E10" i="2"/>
  <c r="E9" i="2" s="1"/>
  <c r="E8" i="2" s="1"/>
  <c r="E35" i="2" s="1"/>
  <c r="D25" i="2"/>
  <c r="I12" i="1"/>
  <c r="G12" i="1"/>
  <c r="J15" i="1"/>
  <c r="I15" i="1"/>
  <c r="K26" i="1"/>
  <c r="F26" i="1"/>
  <c r="G26" i="1" s="1"/>
  <c r="K25" i="1"/>
  <c r="F25" i="1"/>
  <c r="G25" i="1" s="1"/>
  <c r="K24" i="1"/>
  <c r="F24" i="1"/>
  <c r="G24" i="1" s="1"/>
  <c r="J23" i="1"/>
  <c r="I23" i="1"/>
  <c r="K23" i="1" s="1"/>
  <c r="D23" i="1"/>
  <c r="F23" i="1" s="1"/>
  <c r="C23" i="1"/>
  <c r="K22" i="1"/>
  <c r="F22" i="1"/>
  <c r="G22" i="1" s="1"/>
  <c r="J21" i="1"/>
  <c r="J16" i="1" s="1"/>
  <c r="I21" i="1"/>
  <c r="E21" i="1"/>
  <c r="E20" i="1" s="1"/>
  <c r="E19" i="1" s="1"/>
  <c r="E18" i="1" s="1"/>
  <c r="E17" i="1" s="1"/>
  <c r="E16" i="1" s="1"/>
  <c r="E15" i="1" s="1"/>
  <c r="D21" i="1"/>
  <c r="K20" i="1"/>
  <c r="D20" i="1"/>
  <c r="K19" i="1"/>
  <c r="I18" i="1"/>
  <c r="K18" i="1" s="1"/>
  <c r="I17" i="1"/>
  <c r="I16" i="1" s="1"/>
  <c r="K14" i="1"/>
  <c r="I13" i="1"/>
  <c r="F13" i="1"/>
  <c r="C13" i="1"/>
  <c r="G13" i="1" s="1"/>
  <c r="E12" i="1"/>
  <c r="E11" i="1" s="1"/>
  <c r="E10" i="1" s="1"/>
  <c r="E9" i="1" s="1"/>
  <c r="E8" i="1" s="1"/>
  <c r="E27" i="1" s="1"/>
  <c r="D12" i="1"/>
  <c r="J11" i="1"/>
  <c r="M31" i="2" l="1"/>
  <c r="I20" i="2"/>
  <c r="K20" i="2" s="1"/>
  <c r="K12" i="2"/>
  <c r="M12" i="2" s="1"/>
  <c r="I11" i="2"/>
  <c r="K11" i="2" s="1"/>
  <c r="K22" i="2"/>
  <c r="F10" i="2"/>
  <c r="K21" i="2"/>
  <c r="L13" i="2"/>
  <c r="G11" i="2"/>
  <c r="L31" i="2"/>
  <c r="D24" i="2"/>
  <c r="F25" i="2"/>
  <c r="G25" i="2" s="1"/>
  <c r="F9" i="2"/>
  <c r="D8" i="2"/>
  <c r="J10" i="1"/>
  <c r="J9" i="1" s="1"/>
  <c r="J8" i="1" s="1"/>
  <c r="J27" i="1" s="1"/>
  <c r="K21" i="1"/>
  <c r="F20" i="1"/>
  <c r="G20" i="1" s="1"/>
  <c r="L20" i="1" s="1"/>
  <c r="I11" i="1"/>
  <c r="K11" i="1" s="1"/>
  <c r="D19" i="1"/>
  <c r="D18" i="1" s="1"/>
  <c r="D17" i="1" s="1"/>
  <c r="F21" i="1"/>
  <c r="G21" i="1" s="1"/>
  <c r="G23" i="1"/>
  <c r="F12" i="1"/>
  <c r="D11" i="1"/>
  <c r="K15" i="1"/>
  <c r="K16" i="1"/>
  <c r="L26" i="1"/>
  <c r="M26" i="1"/>
  <c r="L24" i="1"/>
  <c r="M24" i="1"/>
  <c r="L25" i="1"/>
  <c r="M25" i="1"/>
  <c r="L22" i="1"/>
  <c r="L21" i="1" s="1"/>
  <c r="F18" i="1"/>
  <c r="G18" i="1" s="1"/>
  <c r="K17" i="1"/>
  <c r="K13" i="1"/>
  <c r="C12" i="1"/>
  <c r="C11" i="1" s="1"/>
  <c r="C10" i="1" s="1"/>
  <c r="C9" i="1" s="1"/>
  <c r="C8" i="1" s="1"/>
  <c r="I10" i="2" l="1"/>
  <c r="K10" i="2" s="1"/>
  <c r="L12" i="2"/>
  <c r="I9" i="2"/>
  <c r="L25" i="2"/>
  <c r="L11" i="2"/>
  <c r="G10" i="2"/>
  <c r="M11" i="2"/>
  <c r="D35" i="2"/>
  <c r="F35" i="2" s="1"/>
  <c r="F8" i="2"/>
  <c r="G8" i="2" s="1"/>
  <c r="D23" i="2"/>
  <c r="F24" i="2"/>
  <c r="G24" i="2" s="1"/>
  <c r="F19" i="1"/>
  <c r="G19" i="1" s="1"/>
  <c r="I10" i="1"/>
  <c r="K10" i="1" s="1"/>
  <c r="K12" i="1"/>
  <c r="M12" i="1" s="1"/>
  <c r="L18" i="1"/>
  <c r="F11" i="1"/>
  <c r="D10" i="1"/>
  <c r="G11" i="1"/>
  <c r="M11" i="1" s="1"/>
  <c r="L13" i="1"/>
  <c r="F17" i="1"/>
  <c r="G17" i="1" s="1"/>
  <c r="D16" i="1"/>
  <c r="L19" i="1"/>
  <c r="L23" i="1"/>
  <c r="D22" i="2" l="1"/>
  <c r="F23" i="2"/>
  <c r="G23" i="2" s="1"/>
  <c r="L10" i="2"/>
  <c r="G9" i="2"/>
  <c r="L24" i="2"/>
  <c r="G35" i="2"/>
  <c r="I8" i="2"/>
  <c r="K9" i="2"/>
  <c r="M9" i="2" s="1"/>
  <c r="M10" i="2"/>
  <c r="L12" i="1"/>
  <c r="I9" i="1"/>
  <c r="I8" i="1" s="1"/>
  <c r="F16" i="1"/>
  <c r="G16" i="1" s="1"/>
  <c r="D15" i="1"/>
  <c r="D9" i="1"/>
  <c r="F10" i="1"/>
  <c r="G10" i="1"/>
  <c r="M10" i="1" s="1"/>
  <c r="L11" i="1"/>
  <c r="L17" i="1"/>
  <c r="H10" i="2" l="1"/>
  <c r="H30" i="2"/>
  <c r="H29" i="2"/>
  <c r="H28" i="2"/>
  <c r="I35" i="2"/>
  <c r="K8" i="2"/>
  <c r="H35" i="2"/>
  <c r="H26" i="2"/>
  <c r="H31" i="2"/>
  <c r="H13" i="2"/>
  <c r="H27" i="2"/>
  <c r="H12" i="2"/>
  <c r="H11" i="2"/>
  <c r="H25" i="2"/>
  <c r="H8" i="2"/>
  <c r="H24" i="2"/>
  <c r="H23" i="2"/>
  <c r="L23" i="2"/>
  <c r="L9" i="2"/>
  <c r="D21" i="2"/>
  <c r="F22" i="2"/>
  <c r="G22" i="2" s="1"/>
  <c r="K9" i="1"/>
  <c r="K8" i="1"/>
  <c r="I27" i="1"/>
  <c r="L10" i="1"/>
  <c r="G9" i="1"/>
  <c r="F15" i="1"/>
  <c r="G15" i="1" s="1"/>
  <c r="F9" i="1"/>
  <c r="D8" i="1"/>
  <c r="L16" i="1"/>
  <c r="H22" i="2" l="1"/>
  <c r="L22" i="2"/>
  <c r="M35" i="2"/>
  <c r="M8" i="2"/>
  <c r="L8" i="2"/>
  <c r="D20" i="2"/>
  <c r="F20" i="2" s="1"/>
  <c r="G20" i="2" s="1"/>
  <c r="F21" i="2"/>
  <c r="G21" i="2" s="1"/>
  <c r="L15" i="1"/>
  <c r="L9" i="1"/>
  <c r="M9" i="1"/>
  <c r="D27" i="1"/>
  <c r="F27" i="1" s="1"/>
  <c r="F8" i="1"/>
  <c r="G8" i="1" s="1"/>
  <c r="K27" i="1"/>
  <c r="L21" i="2" l="1"/>
  <c r="H21" i="2"/>
  <c r="L20" i="2"/>
  <c r="H20" i="2"/>
  <c r="G27" i="1"/>
  <c r="L8" i="1"/>
  <c r="L27" i="1" s="1"/>
  <c r="H27" i="1" l="1"/>
  <c r="H13" i="1"/>
  <c r="H12" i="1"/>
  <c r="H11" i="1"/>
  <c r="H10" i="1"/>
  <c r="H15" i="1"/>
  <c r="H9" i="1"/>
  <c r="F14" i="1" l="1"/>
  <c r="G14" i="1" s="1"/>
  <c r="L14" i="1" l="1"/>
  <c r="H14" i="1"/>
</calcChain>
</file>

<file path=xl/sharedStrings.xml><?xml version="1.0" encoding="utf-8"?>
<sst xmlns="http://schemas.openxmlformats.org/spreadsheetml/2006/main" count="150" uniqueCount="73">
  <si>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</si>
  <si>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</si>
  <si>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</si>
  <si>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</si>
  <si>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</si>
  <si>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</si>
  <si>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</si>
  <si>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</si>
  <si>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</si>
  <si>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</si>
  <si>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</si>
  <si>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</si>
  <si>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</si>
  <si>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</si>
  <si>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</si>
  <si>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</si>
  <si>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</si>
  <si>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</si>
  <si>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</si>
  <si>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</si>
  <si>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</si>
  <si>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</si>
  <si>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</si>
  <si>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</si>
  <si>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</si>
  <si>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</si>
  <si>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</si>
  <si>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</si>
  <si>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</si>
  <si>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</si>
  <si>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</si>
  <si>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</si>
  <si>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</si>
  <si>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</si>
  <si>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</si>
  <si>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</si>
  <si>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</si>
  <si>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</si>
  <si>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</si>
  <si>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</si>
  <si>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</si>
  <si>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</si>
  <si>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</si>
  <si>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</si>
  <si>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</si>
  <si>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</si>
  <si>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</si>
  <si>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</si>
  <si>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</si>
  <si>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</si>
  <si>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</si>
  <si>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</si>
  <si>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</si>
  <si>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01/01/2024 AL  31/01/2024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</si>
  <si>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 </t>
    </r>
  </si>
  <si>
    <t>PERIODO: 01/01/2024 AL  29/02/2024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</si>
  <si>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de febrero 2024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</si>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</sst>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1" applyNumberFormat="1" applyFont="1" applyFill="1" applyBorder="1" applyAlignment="1">
      <alignment vertical="center"/>
    </xf>
    <xf numFmtId="43" fontId="10" fillId="4" borderId="8" xfId="1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1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1" applyNumberFormat="1" applyFont="1" applyBorder="1" applyAlignment="1">
      <alignment vertical="center"/>
    </xf>
    <xf numFmtId="43" fontId="13" fillId="0" borderId="11" xfId="1" applyNumberFormat="1" applyFont="1" applyBorder="1" applyAlignment="1">
      <alignment vertical="center"/>
    </xf>
    <xf numFmtId="10" fontId="13" fillId="2" borderId="12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1" applyNumberFormat="1" applyFont="1" applyFill="1" applyBorder="1" applyAlignment="1">
      <alignment vertical="center"/>
    </xf>
    <xf numFmtId="43" fontId="13" fillId="2" borderId="11" xfId="1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1" applyNumberFormat="1" applyFont="1" applyFill="1" applyBorder="1" applyAlignment="1">
      <alignment vertical="center"/>
    </xf>
    <xf numFmtId="43" fontId="15" fillId="2" borderId="11" xfId="1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3" fillId="2" borderId="12" xfId="1" applyNumberFormat="1" applyFont="1" applyFill="1" applyBorder="1" applyAlignment="1">
      <alignment horizontal="right" vertical="center"/>
    </xf>
    <xf numFmtId="10" fontId="15" fillId="2" borderId="12" xfId="1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1" applyNumberFormat="1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10" fillId="4" borderId="12" xfId="1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3" applyNumberFormat="1" applyFont="1" applyFill="1" applyBorder="1" applyAlignment="1">
      <alignment horizontal="right" vertical="center"/>
    </xf>
    <xf numFmtId="41" fontId="16" fillId="2" borderId="11" xfId="3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1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43" fontId="20" fillId="2" borderId="0" xfId="3" applyFont="1" applyFill="1" applyBorder="1" applyAlignment="1">
      <alignment horizontal="right" vertical="center" readingOrder="1"/>
    </xf>
    <xf numFmtId="43" fontId="20" fillId="2" borderId="0" xfId="3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</cellXfs>
  <cellStyles count="5">
    <cellStyle name="Millares 2 2" xfId="3" xr:uid="{BBCBE508-7770-43C9-BD23-A9F0BF01F73B}"/>
    <cellStyle name="Normal" xfId="0" builtinId="0"/>
    <cellStyle name="Normal 14" xfId="2" xr:uid="{C20E0106-98E7-4D7F-9693-3A0EADC7A29D}"/>
    <cellStyle name="Normal 2 2" xfId="4" xr:uid="{9EAFF564-7113-44C9-87CD-E2BFCBE17FF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19F5A84-3862-4C52-B978-078FE9CB7A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DE2C34F-6036-472B-BD50-B3B23B93D91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FD6-BFDE-4E5D-81F3-DA16CDEFDD90}">
  <dimension ref="A1:W40"/>
  <sheetViews>
    <sheetView topLeftCell="A2" zoomScale="80" zoomScaleNormal="80" workbookViewId="0">
      <pane xSplit="2" ySplit="6" topLeftCell="C27" activePane="bottomRight" state="frozen"/>
      <selection activeCell="A2" sqref="A2"/>
      <selection pane="topRight" activeCell="C2" sqref="C2"/>
      <selection pane="bottomLeft" activeCell="A8" sqref="A8"/>
      <selection pane="bottomRight" activeCell="O15" sqref="O1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53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G8/$G$27</f>
        <v>2.9845187247215479E-2</v>
      </c>
      <c r="I8" s="15">
        <f>I9</f>
        <v>17385077763.150002</v>
      </c>
      <c r="J8" s="15">
        <f>J9</f>
        <v>0</v>
      </c>
      <c r="K8" s="15">
        <f>I8-J8</f>
        <v>17385077763.150002</v>
      </c>
      <c r="L8" s="16">
        <f>G8-K8</f>
        <v>255495922236.85001</v>
      </c>
      <c r="M8" s="17">
        <f>+K8/G8</f>
        <v>6.3709374280913666E-2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19" si="0">D10</f>
        <v>0</v>
      </c>
      <c r="E9" s="24">
        <f t="shared" si="0"/>
        <v>0</v>
      </c>
      <c r="F9" s="25">
        <f t="shared" ref="F9:F27" si="1">D9-E9</f>
        <v>0</v>
      </c>
      <c r="G9" s="23">
        <f t="shared" si="0"/>
        <v>272881000000</v>
      </c>
      <c r="H9" s="26">
        <f t="shared" ref="H9:H27" si="2">G9/$G$27</f>
        <v>2.9845187247215479E-2</v>
      </c>
      <c r="I9" s="27">
        <f>I10</f>
        <v>17385077763.150002</v>
      </c>
      <c r="J9" s="27">
        <f>J10</f>
        <v>0</v>
      </c>
      <c r="K9" s="23">
        <f>I9-J9</f>
        <v>17385077763.150002</v>
      </c>
      <c r="L9" s="23">
        <f>G9-K9</f>
        <v>255495922236.85001</v>
      </c>
      <c r="M9" s="28">
        <f>+K9/G9</f>
        <v>6.3709374280913666E-2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si="2"/>
        <v>2.9845187247215479E-2</v>
      </c>
      <c r="I10" s="27">
        <f>I11+I15</f>
        <v>17385077763.150002</v>
      </c>
      <c r="J10" s="27">
        <f>J11+J15</f>
        <v>0</v>
      </c>
      <c r="K10" s="23">
        <f>I10-J10</f>
        <v>17385077763.150002</v>
      </c>
      <c r="L10" s="23">
        <f>+G10-K10</f>
        <v>255495922236.85001</v>
      </c>
      <c r="M10" s="28">
        <f t="shared" ref="M10" si="3">+K10/G10</f>
        <v>6.3709374280913666E-2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15648896068.68</v>
      </c>
      <c r="J11" s="27">
        <f>J12</f>
        <v>0</v>
      </c>
      <c r="K11" s="23">
        <f t="shared" ref="K11:K21" si="4">I11-J11</f>
        <v>15648896068.68</v>
      </c>
      <c r="L11" s="23">
        <f t="shared" ref="L11:L14" si="5">G11-K11</f>
        <v>257232103931.32001</v>
      </c>
      <c r="M11" s="28">
        <f>+K11/G11</f>
        <v>5.7346961014801322E-2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</f>
        <v>15648896068.68</v>
      </c>
      <c r="J12" s="35">
        <v>0</v>
      </c>
      <c r="K12" s="32">
        <f>I12-J12</f>
        <v>15648896068.68</v>
      </c>
      <c r="L12" s="23">
        <f t="shared" si="5"/>
        <v>257232103931.32001</v>
      </c>
      <c r="M12" s="28">
        <f>+K12/G12</f>
        <v>5.7346961014801322E-2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15648896068.68</v>
      </c>
      <c r="J13" s="35">
        <v>0</v>
      </c>
      <c r="K13" s="32">
        <f t="shared" si="4"/>
        <v>15648896068.68</v>
      </c>
      <c r="L13" s="23">
        <f t="shared" si="5"/>
        <v>257232103931.32001</v>
      </c>
      <c r="M13" s="28">
        <f>+K13/G13</f>
        <v>5.7346961014801322E-2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 t="shared" si="2"/>
        <v>2.9845187247215479E-2</v>
      </c>
      <c r="I14" s="41">
        <v>15648896068.68</v>
      </c>
      <c r="J14" s="41">
        <v>0</v>
      </c>
      <c r="K14" s="38">
        <f t="shared" si="4"/>
        <v>15648896068.68</v>
      </c>
      <c r="L14" s="42">
        <f t="shared" si="5"/>
        <v>257232103931.32001</v>
      </c>
      <c r="M14" s="43">
        <f>+K14/G14</f>
        <v>5.7346961014801322E-2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f t="shared" ref="G15:G26" si="6">C15-F15</f>
        <v>0</v>
      </c>
      <c r="H15" s="34">
        <f t="shared" si="2"/>
        <v>0</v>
      </c>
      <c r="I15" s="35">
        <f>I16</f>
        <v>1736181694.47</v>
      </c>
      <c r="J15" s="35">
        <f>J16</f>
        <v>0</v>
      </c>
      <c r="K15" s="32">
        <f>I15-J15</f>
        <v>1736181694.47</v>
      </c>
      <c r="L15" s="23">
        <f t="shared" ref="L15:L17" si="7">G15-K15</f>
        <v>-1736181694.47</v>
      </c>
      <c r="M15" s="45" t="s">
        <v>30</v>
      </c>
    </row>
    <row r="16" spans="1:23" s="29" customFormat="1" ht="33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si="6"/>
        <v>0</v>
      </c>
      <c r="H16" s="34">
        <f t="shared" ref="H16:H26" si="8">G16/$G$27</f>
        <v>0</v>
      </c>
      <c r="I16" s="35">
        <f>I17+I21</f>
        <v>1736181694.47</v>
      </c>
      <c r="J16" s="35">
        <f>J21</f>
        <v>0</v>
      </c>
      <c r="K16" s="32">
        <f>I16-J16</f>
        <v>1736181694.47</v>
      </c>
      <c r="L16" s="23">
        <f t="shared" si="7"/>
        <v>-1736181694.47</v>
      </c>
      <c r="M16" s="45" t="s">
        <v>30</v>
      </c>
    </row>
    <row r="17" spans="1:16" s="29" customFormat="1" ht="33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>C17-F17</f>
        <v>0</v>
      </c>
      <c r="H17" s="34">
        <f t="shared" si="8"/>
        <v>0</v>
      </c>
      <c r="I17" s="35">
        <f>I18</f>
        <v>407650893.5</v>
      </c>
      <c r="J17" s="35">
        <v>0</v>
      </c>
      <c r="K17" s="32">
        <f t="shared" si="4"/>
        <v>407650893.5</v>
      </c>
      <c r="L17" s="23">
        <f t="shared" si="7"/>
        <v>-407650893.5</v>
      </c>
      <c r="M17" s="45" t="s">
        <v>30</v>
      </c>
    </row>
    <row r="18" spans="1:16" s="29" customFormat="1" ht="33" customHeight="1" x14ac:dyDescent="0.25">
      <c r="A18" s="21" t="s">
        <v>37</v>
      </c>
      <c r="B18" s="31" t="s">
        <v>38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f t="shared" si="6"/>
        <v>0</v>
      </c>
      <c r="H18" s="34">
        <f t="shared" si="8"/>
        <v>0</v>
      </c>
      <c r="I18" s="35">
        <f>I19+I20</f>
        <v>407650893.5</v>
      </c>
      <c r="J18" s="35">
        <v>0</v>
      </c>
      <c r="K18" s="32">
        <f>I18-J18</f>
        <v>407650893.5</v>
      </c>
      <c r="L18" s="23">
        <f>G18-K18</f>
        <v>-407650893.5</v>
      </c>
      <c r="M18" s="45" t="s">
        <v>30</v>
      </c>
    </row>
    <row r="19" spans="1:16" s="44" customFormat="1" ht="50.25" customHeight="1" x14ac:dyDescent="0.25">
      <c r="A19" s="36" t="s">
        <v>39</v>
      </c>
      <c r="B19" s="37" t="s">
        <v>40</v>
      </c>
      <c r="C19" s="38">
        <v>0</v>
      </c>
      <c r="D19" s="39">
        <f t="shared" si="0"/>
        <v>0</v>
      </c>
      <c r="E19" s="39">
        <f t="shared" si="0"/>
        <v>0</v>
      </c>
      <c r="F19" s="25">
        <f t="shared" si="1"/>
        <v>0</v>
      </c>
      <c r="G19" s="38">
        <f t="shared" si="6"/>
        <v>0</v>
      </c>
      <c r="H19" s="40">
        <f t="shared" si="8"/>
        <v>0</v>
      </c>
      <c r="I19" s="41">
        <v>2230079.75</v>
      </c>
      <c r="J19" s="41">
        <v>0</v>
      </c>
      <c r="K19" s="38">
        <f>I19-J19</f>
        <v>2230079.75</v>
      </c>
      <c r="L19" s="42">
        <f>G19-K19</f>
        <v>-2230079.75</v>
      </c>
      <c r="M19" s="46" t="s">
        <v>30</v>
      </c>
    </row>
    <row r="20" spans="1:16" s="44" customFormat="1" ht="48.75" customHeight="1" x14ac:dyDescent="0.25">
      <c r="A20" s="36" t="s">
        <v>41</v>
      </c>
      <c r="B20" s="37" t="s">
        <v>42</v>
      </c>
      <c r="C20" s="38">
        <v>0</v>
      </c>
      <c r="D20" s="39">
        <f t="shared" ref="D20:E20" si="9">D21</f>
        <v>0</v>
      </c>
      <c r="E20" s="39">
        <f t="shared" si="9"/>
        <v>0</v>
      </c>
      <c r="F20" s="25">
        <f t="shared" si="1"/>
        <v>0</v>
      </c>
      <c r="G20" s="38">
        <f t="shared" si="6"/>
        <v>0</v>
      </c>
      <c r="H20" s="40">
        <f t="shared" si="8"/>
        <v>0</v>
      </c>
      <c r="I20" s="41">
        <v>405420813.75</v>
      </c>
      <c r="J20" s="41">
        <v>0</v>
      </c>
      <c r="K20" s="38">
        <f t="shared" si="4"/>
        <v>405420813.75</v>
      </c>
      <c r="L20" s="42">
        <f>G20-K20</f>
        <v>-405420813.75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6"/>
        <v>0</v>
      </c>
      <c r="H21" s="34">
        <f t="shared" si="8"/>
        <v>0</v>
      </c>
      <c r="I21" s="35">
        <f>I22</f>
        <v>1328530800.97</v>
      </c>
      <c r="J21" s="35">
        <f>J22</f>
        <v>0</v>
      </c>
      <c r="K21" s="32">
        <f t="shared" si="4"/>
        <v>1328530800.97</v>
      </c>
      <c r="L21" s="23">
        <f>L22</f>
        <v>-1328530800.97</v>
      </c>
      <c r="M21" s="45" t="s">
        <v>30</v>
      </c>
    </row>
    <row r="22" spans="1:16" s="44" customFormat="1" ht="76.5" customHeight="1" x14ac:dyDescent="0.25">
      <c r="A22" s="36" t="s">
        <v>45</v>
      </c>
      <c r="B22" s="37" t="s">
        <v>46</v>
      </c>
      <c r="C22" s="38">
        <v>0</v>
      </c>
      <c r="D22" s="39">
        <v>0</v>
      </c>
      <c r="E22" s="39">
        <v>0</v>
      </c>
      <c r="F22" s="25">
        <f t="shared" si="1"/>
        <v>0</v>
      </c>
      <c r="G22" s="38">
        <f t="shared" si="6"/>
        <v>0</v>
      </c>
      <c r="H22" s="40">
        <f t="shared" si="8"/>
        <v>0</v>
      </c>
      <c r="I22" s="41">
        <v>1328530800.97</v>
      </c>
      <c r="J22" s="41">
        <v>0</v>
      </c>
      <c r="K22" s="38">
        <f>I22-J22</f>
        <v>1328530800.97</v>
      </c>
      <c r="L22" s="38">
        <f>G22-K22</f>
        <v>-1328530800.97</v>
      </c>
      <c r="M22" s="46" t="s">
        <v>30</v>
      </c>
    </row>
    <row r="23" spans="1:16" s="19" customFormat="1" ht="33" customHeight="1" x14ac:dyDescent="0.25">
      <c r="A23" s="47">
        <v>4</v>
      </c>
      <c r="B23" s="48" t="s">
        <v>47</v>
      </c>
      <c r="C23" s="49">
        <f>C24+C25+C26</f>
        <v>8870335215722</v>
      </c>
      <c r="D23" s="49">
        <f>D24+D25+D26</f>
        <v>0</v>
      </c>
      <c r="E23" s="49">
        <v>0</v>
      </c>
      <c r="F23" s="13">
        <f t="shared" si="1"/>
        <v>0</v>
      </c>
      <c r="G23" s="49">
        <f t="shared" si="6"/>
        <v>8870335215722</v>
      </c>
      <c r="H23" s="50">
        <f t="shared" si="8"/>
        <v>0.97015481275278448</v>
      </c>
      <c r="I23" s="51">
        <f>I24+I25+I26</f>
        <v>0</v>
      </c>
      <c r="J23" s="51">
        <f>SUM(J24:J26)</f>
        <v>0</v>
      </c>
      <c r="K23" s="49">
        <f>I23-J23</f>
        <v>0</v>
      </c>
      <c r="L23" s="49">
        <f>L24+L25+L26</f>
        <v>8870335215722</v>
      </c>
      <c r="M23" s="52">
        <f>+K23/G23</f>
        <v>0</v>
      </c>
      <c r="O23" s="18"/>
    </row>
    <row r="24" spans="1:16" s="58" customFormat="1" ht="33" customHeight="1" x14ac:dyDescent="0.25">
      <c r="A24" s="53">
        <v>41</v>
      </c>
      <c r="B24" s="54" t="s">
        <v>48</v>
      </c>
      <c r="C24" s="55">
        <v>10647256000</v>
      </c>
      <c r="D24" s="56">
        <v>0</v>
      </c>
      <c r="E24" s="56">
        <v>0</v>
      </c>
      <c r="F24" s="25">
        <f t="shared" si="1"/>
        <v>0</v>
      </c>
      <c r="G24" s="55">
        <f t="shared" si="6"/>
        <v>10647256000</v>
      </c>
      <c r="H24" s="40">
        <f t="shared" si="8"/>
        <v>1.1644978909819243E-3</v>
      </c>
      <c r="I24" s="41">
        <v>0</v>
      </c>
      <c r="J24" s="41">
        <v>0</v>
      </c>
      <c r="K24" s="55">
        <f>I24-J24</f>
        <v>0</v>
      </c>
      <c r="L24" s="57">
        <f>G24-K24</f>
        <v>10647256000</v>
      </c>
      <c r="M24" s="43">
        <f>+K24/G24</f>
        <v>0</v>
      </c>
      <c r="O24" s="59"/>
      <c r="P24" s="19"/>
    </row>
    <row r="25" spans="1:16" s="58" customFormat="1" ht="33" customHeight="1" x14ac:dyDescent="0.25">
      <c r="A25" s="53">
        <v>42</v>
      </c>
      <c r="B25" s="54" t="s">
        <v>49</v>
      </c>
      <c r="C25" s="60">
        <v>1539512571000</v>
      </c>
      <c r="D25" s="61">
        <v>0</v>
      </c>
      <c r="E25" s="61">
        <v>0</v>
      </c>
      <c r="F25" s="25">
        <f t="shared" si="1"/>
        <v>0</v>
      </c>
      <c r="G25" s="55">
        <f t="shared" si="6"/>
        <v>1539512571000</v>
      </c>
      <c r="H25" s="40">
        <f t="shared" si="8"/>
        <v>0.16837757466051911</v>
      </c>
      <c r="I25" s="41">
        <v>0</v>
      </c>
      <c r="J25" s="41">
        <v>0</v>
      </c>
      <c r="K25" s="57">
        <f>I25-J25</f>
        <v>0</v>
      </c>
      <c r="L25" s="57">
        <f>G25-K25</f>
        <v>1539512571000</v>
      </c>
      <c r="M25" s="43">
        <f>+K25/G25</f>
        <v>0</v>
      </c>
      <c r="O25" s="59"/>
      <c r="P25" s="19"/>
    </row>
    <row r="26" spans="1:16" s="58" customFormat="1" ht="33" customHeight="1" thickBot="1" x14ac:dyDescent="0.3">
      <c r="A26" s="62">
        <v>43</v>
      </c>
      <c r="B26" s="63" t="s">
        <v>50</v>
      </c>
      <c r="C26" s="64">
        <v>7320175388722</v>
      </c>
      <c r="D26" s="65">
        <v>0</v>
      </c>
      <c r="E26" s="65">
        <v>0</v>
      </c>
      <c r="F26" s="25">
        <f t="shared" si="1"/>
        <v>0</v>
      </c>
      <c r="G26" s="64">
        <f t="shared" si="6"/>
        <v>7320175388722</v>
      </c>
      <c r="H26" s="40">
        <f t="shared" si="8"/>
        <v>0.80061274020128348</v>
      </c>
      <c r="I26" s="66">
        <v>0</v>
      </c>
      <c r="J26" s="66">
        <v>0</v>
      </c>
      <c r="K26" s="64">
        <f>I26-J26</f>
        <v>0</v>
      </c>
      <c r="L26" s="67">
        <f>G26-K26</f>
        <v>7320175388722</v>
      </c>
      <c r="M26" s="43">
        <f>+K26/G26</f>
        <v>0</v>
      </c>
      <c r="N26" s="59"/>
      <c r="O26" s="59"/>
      <c r="P26" s="19"/>
    </row>
    <row r="27" spans="1:16" s="8" customFormat="1" ht="33" customHeight="1" thickTop="1" thickBot="1" x14ac:dyDescent="0.3">
      <c r="A27" s="83" t="s">
        <v>51</v>
      </c>
      <c r="B27" s="84"/>
      <c r="C27" s="68">
        <f>C8+C23</f>
        <v>9143216215722</v>
      </c>
      <c r="D27" s="68">
        <f>D8+D23</f>
        <v>0</v>
      </c>
      <c r="E27" s="68">
        <f>E8+E23</f>
        <v>0</v>
      </c>
      <c r="F27" s="68">
        <f t="shared" si="1"/>
        <v>0</v>
      </c>
      <c r="G27" s="68">
        <f>G8+G23</f>
        <v>9143216215722</v>
      </c>
      <c r="H27" s="69">
        <f t="shared" si="2"/>
        <v>1</v>
      </c>
      <c r="I27" s="68">
        <f>I8+I23</f>
        <v>17385077763.150002</v>
      </c>
      <c r="J27" s="68">
        <f>J8+J23</f>
        <v>0</v>
      </c>
      <c r="K27" s="68">
        <f>K8+K23</f>
        <v>17385077763.150002</v>
      </c>
      <c r="L27" s="68">
        <f>L8+L23</f>
        <v>9125831137958.8496</v>
      </c>
      <c r="M27" s="70">
        <f>+K27/G27</f>
        <v>1.9014182048168022E-3</v>
      </c>
      <c r="O27" s="71"/>
      <c r="P27" s="19"/>
    </row>
    <row r="28" spans="1:16" s="8" customFormat="1" ht="14.25" customHeight="1" thickTop="1" x14ac:dyDescent="0.25">
      <c r="B28" s="72"/>
      <c r="C28" s="73"/>
      <c r="D28" s="74"/>
      <c r="E28" s="74"/>
      <c r="F28" s="74"/>
      <c r="G28" s="73"/>
      <c r="H28" s="74"/>
      <c r="I28" s="74"/>
      <c r="J28" s="74"/>
      <c r="K28" s="73"/>
      <c r="L28" s="75"/>
    </row>
    <row r="29" spans="1:16" s="2" customFormat="1" ht="14.25" customHeight="1" x14ac:dyDescent="0.25">
      <c r="A29" s="76" t="s">
        <v>54</v>
      </c>
      <c r="D29" s="8"/>
      <c r="E29" s="8"/>
      <c r="F29" s="8"/>
      <c r="H29" s="77"/>
      <c r="I29" s="9"/>
      <c r="J29" s="9"/>
      <c r="K29" s="9"/>
      <c r="L29" s="9"/>
      <c r="M29" s="77"/>
    </row>
    <row r="30" spans="1:16" s="2" customFormat="1" ht="33" customHeight="1" x14ac:dyDescent="0.25">
      <c r="A30" s="76" t="s">
        <v>52</v>
      </c>
      <c r="D30" s="8"/>
      <c r="E30" s="8"/>
      <c r="F30" s="8"/>
      <c r="I30" s="9"/>
      <c r="J30" s="9"/>
      <c r="K30" s="9"/>
      <c r="L30" s="9"/>
    </row>
    <row r="31" spans="1:16" s="2" customFormat="1" ht="33" customHeight="1" x14ac:dyDescent="0.25">
      <c r="A31" s="5"/>
      <c r="D31" s="8"/>
      <c r="E31" s="8"/>
      <c r="F31" s="8"/>
      <c r="G31" s="9"/>
      <c r="I31" s="9"/>
      <c r="J31" s="9"/>
      <c r="K31" s="9"/>
      <c r="L31" s="9"/>
      <c r="M31" s="77"/>
    </row>
    <row r="32" spans="1:16" s="2" customFormat="1" ht="33" customHeight="1" x14ac:dyDescent="0.25">
      <c r="A32" s="5"/>
      <c r="D32" s="8"/>
      <c r="E32" s="8"/>
      <c r="F32" s="8"/>
      <c r="I32" s="9"/>
      <c r="J32" s="9"/>
      <c r="K32" s="9"/>
      <c r="L32" s="9"/>
    </row>
    <row r="33" spans="1:12" s="2" customFormat="1" ht="33" customHeight="1" x14ac:dyDescent="0.25">
      <c r="A33" s="5"/>
      <c r="C33" s="4"/>
      <c r="D33" s="78"/>
      <c r="E33" s="78"/>
      <c r="F33" s="78"/>
      <c r="G33" s="58"/>
      <c r="H33" s="58"/>
      <c r="I33" s="58"/>
      <c r="J33" s="59"/>
      <c r="K33" s="79"/>
      <c r="L33" s="59"/>
    </row>
    <row r="34" spans="1:12" s="2" customFormat="1" ht="33" customHeight="1" x14ac:dyDescent="0.25">
      <c r="A34" s="5"/>
      <c r="D34" s="8"/>
      <c r="E34" s="8"/>
      <c r="F34" s="8"/>
      <c r="J34" s="9"/>
      <c r="L34" s="9"/>
    </row>
    <row r="35" spans="1:12" s="2" customFormat="1" ht="33" customHeight="1" x14ac:dyDescent="0.25">
      <c r="A35" s="5"/>
      <c r="D35" s="8"/>
      <c r="E35" s="8"/>
      <c r="F35" s="8"/>
      <c r="J35" s="9"/>
    </row>
    <row r="36" spans="1:12" s="2" customFormat="1" ht="33" customHeight="1" x14ac:dyDescent="0.25">
      <c r="A36" s="5"/>
      <c r="D36" s="8"/>
      <c r="E36" s="8"/>
      <c r="F36" s="8"/>
      <c r="J36" s="9"/>
    </row>
    <row r="37" spans="1:12" s="2" customFormat="1" ht="33" customHeight="1" x14ac:dyDescent="0.25">
      <c r="A37" s="5"/>
      <c r="D37" s="8"/>
      <c r="E37" s="8"/>
      <c r="F37" s="8"/>
      <c r="J37" s="9"/>
    </row>
    <row r="38" spans="1:12" s="2" customFormat="1" ht="33" customHeight="1" x14ac:dyDescent="0.25">
      <c r="A38" s="5"/>
      <c r="D38" s="8"/>
      <c r="E38" s="8"/>
      <c r="F38" s="8"/>
      <c r="J38" s="9"/>
    </row>
    <row r="39" spans="1:12" s="2" customFormat="1" ht="33" customHeight="1" x14ac:dyDescent="0.25">
      <c r="A39" s="5"/>
      <c r="D39" s="8"/>
      <c r="E39" s="8"/>
      <c r="F39" s="8"/>
      <c r="J39" s="9"/>
    </row>
    <row r="40" spans="1:12" s="2" customFormat="1" ht="33" customHeight="1" x14ac:dyDescent="0.25">
      <c r="A40" s="5"/>
      <c r="D40" s="8"/>
      <c r="E40" s="8"/>
      <c r="F40" s="8"/>
      <c r="J40" s="9"/>
    </row>
  </sheetData>
  <autoFilter ref="N1:N40" xr:uid="{ADA92C4C-CA7C-41A7-AD00-41BDF36AEF99}"/>
  <mergeCells count="16">
    <mergeCell ref="A27:B2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F2-A016-4572-ABE7-591F835FE268}">
  <dimension ref="A1:W48"/>
  <sheetViews>
    <sheetView tabSelected="1" topLeftCell="A2" zoomScale="80" zoomScaleNormal="80" workbookViewId="0">
      <pane xSplit="2" ySplit="6" topLeftCell="H34" activePane="bottomRight" state="frozen"/>
      <selection activeCell="A2" sqref="A2"/>
      <selection pane="topRight" activeCell="C2" sqref="C2"/>
      <selection pane="bottomLeft" activeCell="A8" sqref="A8"/>
      <selection pane="bottomRight" activeCell="L33" sqref="L3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55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36440520958.459999</v>
      </c>
      <c r="J8" s="15">
        <f>J9</f>
        <v>0</v>
      </c>
      <c r="K8" s="15">
        <f>I8-J8</f>
        <v>36440520958.459999</v>
      </c>
      <c r="L8" s="16">
        <f>G8-K8</f>
        <v>236440479041.54001</v>
      </c>
      <c r="M8" s="17">
        <f>+K8/G8</f>
        <v>0.13353997148376032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36440520958.459999</v>
      </c>
      <c r="J9" s="27">
        <f>J10</f>
        <v>0</v>
      </c>
      <c r="K9" s="23">
        <f>I9-J9</f>
        <v>36440520958.459999</v>
      </c>
      <c r="L9" s="23">
        <f>G9-K9</f>
        <v>236440479041.54001</v>
      </c>
      <c r="M9" s="28">
        <f>+K9/G9</f>
        <v>0.13353997148376032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9:H35" si="2">G10/$G$35</f>
        <v>2.9845187247215479E-2</v>
      </c>
      <c r="I10" s="27">
        <f>I11+I20</f>
        <v>36440520958.459999</v>
      </c>
      <c r="J10" s="27">
        <f>J11+J20</f>
        <v>0</v>
      </c>
      <c r="K10" s="23">
        <f>I10-J10</f>
        <v>36440520958.459999</v>
      </c>
      <c r="L10" s="23">
        <f>+G10-K10</f>
        <v>236440479041.54001</v>
      </c>
      <c r="M10" s="28">
        <f t="shared" ref="M10" si="3">+K10/G10</f>
        <v>0.13353997148376032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34454154103.279999</v>
      </c>
      <c r="J11" s="27">
        <f>J12</f>
        <v>0</v>
      </c>
      <c r="K11" s="23">
        <f t="shared" ref="K11:K26" si="4">I11-J11</f>
        <v>34454154103.279999</v>
      </c>
      <c r="L11" s="23">
        <f t="shared" ref="L11:L22" si="5">G11-K11</f>
        <v>238426845896.72</v>
      </c>
      <c r="M11" s="28">
        <f>+K11/G11</f>
        <v>0.12626072941421351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34454154103.279999</v>
      </c>
      <c r="J12" s="35">
        <v>0</v>
      </c>
      <c r="K12" s="32">
        <f>I12-J12</f>
        <v>34454154103.279999</v>
      </c>
      <c r="L12" s="23">
        <f t="shared" si="5"/>
        <v>238426845896.72</v>
      </c>
      <c r="M12" s="28">
        <f>+K12/G12</f>
        <v>0.12626072941421351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34213073284.470001</v>
      </c>
      <c r="J13" s="35">
        <v>0</v>
      </c>
      <c r="K13" s="32">
        <f t="shared" si="4"/>
        <v>34213073284.470001</v>
      </c>
      <c r="L13" s="23">
        <f t="shared" si="5"/>
        <v>238667926715.53</v>
      </c>
      <c r="M13" s="28">
        <f>+K13/G13</f>
        <v>0.12537726439169455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</f>
        <v>34213073284.470001</v>
      </c>
      <c r="J14" s="41">
        <v>0</v>
      </c>
      <c r="K14" s="38">
        <f t="shared" si="4"/>
        <v>34213073284.470001</v>
      </c>
      <c r="L14" s="42">
        <f t="shared" si="5"/>
        <v>238667926715.53</v>
      </c>
      <c r="M14" s="43">
        <f>+K14/G14</f>
        <v>0.12537726439169455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241080818.81</v>
      </c>
      <c r="J15" s="35">
        <f t="shared" si="6"/>
        <v>0</v>
      </c>
      <c r="K15" s="32">
        <f t="shared" si="4"/>
        <v>241080818.81</v>
      </c>
      <c r="L15" s="42">
        <f t="shared" si="5"/>
        <v>-241080818.81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241080818.81</v>
      </c>
      <c r="J16" s="41">
        <f t="shared" si="6"/>
        <v>0</v>
      </c>
      <c r="K16" s="38">
        <f t="shared" si="4"/>
        <v>241080818.81</v>
      </c>
      <c r="L16" s="42">
        <f t="shared" si="5"/>
        <v>-241080818.81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241080818.81</v>
      </c>
      <c r="J17" s="41">
        <f t="shared" si="6"/>
        <v>0</v>
      </c>
      <c r="K17" s="38">
        <f t="shared" si="4"/>
        <v>241080818.81</v>
      </c>
      <c r="L17" s="42">
        <f t="shared" si="5"/>
        <v>-241080818.81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241080818.81</v>
      </c>
      <c r="J18" s="41">
        <f t="shared" si="6"/>
        <v>0</v>
      </c>
      <c r="K18" s="38">
        <f t="shared" si="4"/>
        <v>241080818.81</v>
      </c>
      <c r="L18" s="42">
        <f t="shared" si="5"/>
        <v>-241080818.81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v>241080818.81</v>
      </c>
      <c r="J19" s="41">
        <v>0</v>
      </c>
      <c r="K19" s="38">
        <f t="shared" si="4"/>
        <v>241080818.81</v>
      </c>
      <c r="L19" s="42">
        <f t="shared" si="5"/>
        <v>-241080818.81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1986366855.1800001</v>
      </c>
      <c r="J20" s="35">
        <f>J21</f>
        <v>0</v>
      </c>
      <c r="K20" s="32">
        <f>I20-J20</f>
        <v>1986366855.1800001</v>
      </c>
      <c r="L20" s="23">
        <f t="shared" si="5"/>
        <v>-1986366855.1800001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1982432539.1800001</v>
      </c>
      <c r="J21" s="35">
        <f>J26</f>
        <v>0</v>
      </c>
      <c r="K21" s="32">
        <f>I21-J21</f>
        <v>1982432539.1800001</v>
      </c>
      <c r="L21" s="23">
        <f t="shared" si="5"/>
        <v>-1982432539.1800001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636526023.45000005</v>
      </c>
      <c r="J22" s="35">
        <v>0</v>
      </c>
      <c r="K22" s="32">
        <f t="shared" si="4"/>
        <v>636526023.45000005</v>
      </c>
      <c r="L22" s="23">
        <f t="shared" si="5"/>
        <v>-636526023.45000005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636526023.45000005</v>
      </c>
      <c r="J23" s="35">
        <v>0</v>
      </c>
      <c r="K23" s="32">
        <f>I23-J23</f>
        <v>636526023.45000005</v>
      </c>
      <c r="L23" s="23">
        <f>G23-K23</f>
        <v>-636526023.45000005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</f>
        <v>5293583.74</v>
      </c>
      <c r="J24" s="41">
        <v>0</v>
      </c>
      <c r="K24" s="38">
        <f>I24-J24</f>
        <v>5293583.74</v>
      </c>
      <c r="L24" s="42">
        <f>G24-K24</f>
        <v>-5293583.74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</f>
        <v>631232439.71000004</v>
      </c>
      <c r="J25" s="41">
        <v>0</v>
      </c>
      <c r="K25" s="38">
        <f t="shared" si="4"/>
        <v>631232439.71000004</v>
      </c>
      <c r="L25" s="42">
        <f>G25-K25</f>
        <v>-631232439.71000004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1345906515.73</v>
      </c>
      <c r="J26" s="35">
        <f>J27</f>
        <v>0</v>
      </c>
      <c r="K26" s="32">
        <f t="shared" si="4"/>
        <v>1345906515.73</v>
      </c>
      <c r="L26" s="23">
        <f>L27</f>
        <v>-1345906515.73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</f>
        <v>1345906515.73</v>
      </c>
      <c r="J27" s="41">
        <v>0</v>
      </c>
      <c r="K27" s="38">
        <f>I27-J27</f>
        <v>1345906515.73</v>
      </c>
      <c r="L27" s="38">
        <f>G27-K27</f>
        <v>-1345906515.73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3934316</v>
      </c>
      <c r="J28" s="41">
        <v>0</v>
      </c>
      <c r="K28" s="38">
        <f t="shared" ref="K28:K30" si="8">I28-J28</f>
        <v>3934316</v>
      </c>
      <c r="L28" s="38">
        <f t="shared" ref="L28:L30" si="9">G28-K28</f>
        <v>-3934316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3934316</v>
      </c>
      <c r="J29" s="41">
        <v>0</v>
      </c>
      <c r="K29" s="38">
        <f t="shared" si="8"/>
        <v>3934316</v>
      </c>
      <c r="L29" s="38">
        <f t="shared" si="9"/>
        <v>-3934316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v>3934316</v>
      </c>
      <c r="J30" s="41">
        <v>0</v>
      </c>
      <c r="K30" s="38">
        <f t="shared" si="8"/>
        <v>3934316</v>
      </c>
      <c r="L30" s="38">
        <f t="shared" si="9"/>
        <v>-3934316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1575252895118.3501</v>
      </c>
      <c r="J31" s="51">
        <f>SUM(J32:J34)</f>
        <v>0</v>
      </c>
      <c r="K31" s="49">
        <f>I31-J31</f>
        <v>1575252895118.3501</v>
      </c>
      <c r="L31" s="49">
        <f>L32+L33+L34</f>
        <v>7295082320603.6504</v>
      </c>
      <c r="M31" s="52">
        <f>+K31/G31</f>
        <v>0.17758662517357102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2526038</v>
      </c>
      <c r="J32" s="41">
        <v>0</v>
      </c>
      <c r="K32" s="55">
        <f>I32-J32</f>
        <v>2526038</v>
      </c>
      <c r="L32" s="57">
        <f>G32-K32</f>
        <v>10644729962</v>
      </c>
      <c r="M32" s="43">
        <f>+K32/G32</f>
        <v>2.3724779417344714E-4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0</v>
      </c>
      <c r="J33" s="41">
        <v>0</v>
      </c>
      <c r="K33" s="57">
        <f>I33-J33</f>
        <v>0</v>
      </c>
      <c r="L33" s="57">
        <f>G33-K33</f>
        <v>1539512571000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1575250369080.3501</v>
      </c>
      <c r="J34" s="66">
        <v>0</v>
      </c>
      <c r="K34" s="64">
        <f>I34-J34</f>
        <v>1575250369080.3501</v>
      </c>
      <c r="L34" s="67">
        <f>G34-K34</f>
        <v>5744925019641.6504</v>
      </c>
      <c r="M34" s="43">
        <f>+K34/G34</f>
        <v>0.21519298178391963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1611693416076.8101</v>
      </c>
      <c r="J35" s="68">
        <f>J8+J31</f>
        <v>0</v>
      </c>
      <c r="K35" s="68">
        <f>K8+K31</f>
        <v>1611693416076.8101</v>
      </c>
      <c r="L35" s="68">
        <f>L8+L31</f>
        <v>7531522799645.1904</v>
      </c>
      <c r="M35" s="70">
        <f>+K35/G35</f>
        <v>0.17627204454658538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56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 2024</vt:lpstr>
      <vt:lpstr>FEB 2024</vt:lpstr>
      <vt:lpstr>'ENERO 2024'!Área_de_impresión</vt:lpstr>
      <vt:lpstr>'FEB 2024'!Área_de_impresión</vt:lpstr>
      <vt:lpstr>'ENERO 2024'!Títulos_a_imprimir</vt:lpstr>
      <vt:lpstr>'FEB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2024-03-19T17:13:27Z</cp:lastPrinted>
  <dcterms:created xsi:type="dcterms:W3CDTF">2024-02-17T01:42:10Z</dcterms:created>
  <dcterms:modified xsi:type="dcterms:W3CDTF">2024-03-19T18:14:47Z</dcterms:modified>
</cp:coreProperties>
</file>