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rodriguez_ani_gov_co/Documents/LIDA/sinfad/Nueva carpeta/2023/marzo/PREINFORMES/"/>
    </mc:Choice>
  </mc:AlternateContent>
  <xr:revisionPtr revIDLastSave="0" documentId="8_{4EC75F54-0819-4000-8C0C-6ECCE35B61FE}" xr6:coauthVersionLast="47" xr6:coauthVersionMax="47" xr10:uidLastSave="{00000000-0000-0000-0000-000000000000}"/>
  <bookViews>
    <workbookView xWindow="-120" yWindow="-120" windowWidth="20730" windowHeight="11160" xr2:uid="{DC4963F5-FFD7-4854-8494-0A044A438FB2}"/>
  </bookViews>
  <sheets>
    <sheet name="Anexo (2) D" sheetId="1" r:id="rId1"/>
  </sheets>
  <externalReferences>
    <externalReference r:id="rId2"/>
    <externalReference r:id="rId3"/>
  </externalReferences>
  <definedNames>
    <definedName name="_xlnm.Print_Area" localSheetId="0">'Anexo (2) D'!$B$1:$H$181</definedName>
    <definedName name="_xlnm.Print_Titles" localSheetId="0">'Anexo (2) D'!$1:$6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2" i="1" l="1"/>
  <c r="D172" i="1"/>
  <c r="F171" i="1"/>
  <c r="F170" i="1" s="1"/>
  <c r="D171" i="1"/>
  <c r="D170" i="1" s="1"/>
  <c r="F168" i="1"/>
  <c r="D168" i="1"/>
  <c r="F167" i="1"/>
  <c r="F166" i="1" s="1"/>
  <c r="D167" i="1"/>
  <c r="D166" i="1" s="1"/>
  <c r="F164" i="1"/>
  <c r="D164" i="1"/>
  <c r="F163" i="1"/>
  <c r="F162" i="1" s="1"/>
  <c r="F160" i="1" s="1"/>
  <c r="D163" i="1"/>
  <c r="D162" i="1" s="1"/>
  <c r="D160" i="1" s="1"/>
  <c r="F157" i="1"/>
  <c r="D157" i="1"/>
  <c r="F153" i="1"/>
  <c r="D153" i="1"/>
  <c r="F152" i="1"/>
  <c r="F151" i="1" s="1"/>
  <c r="D152" i="1"/>
  <c r="D151" i="1" s="1"/>
  <c r="F149" i="1"/>
  <c r="D149" i="1"/>
  <c r="F148" i="1"/>
  <c r="F145" i="1" s="1"/>
  <c r="D148" i="1"/>
  <c r="F147" i="1"/>
  <c r="D147" i="1"/>
  <c r="F146" i="1"/>
  <c r="D146" i="1"/>
  <c r="D145" i="1"/>
  <c r="F143" i="1"/>
  <c r="F141" i="1" s="1"/>
  <c r="D143" i="1"/>
  <c r="F142" i="1"/>
  <c r="D142" i="1"/>
  <c r="D141" i="1"/>
  <c r="D129" i="1"/>
  <c r="F128" i="1"/>
  <c r="D128" i="1"/>
  <c r="F127" i="1"/>
  <c r="F126" i="1" s="1"/>
  <c r="F132" i="1" s="1"/>
  <c r="D127" i="1"/>
  <c r="D126" i="1" s="1"/>
  <c r="D132" i="1" s="1"/>
  <c r="F120" i="1"/>
  <c r="D120" i="1"/>
  <c r="D119" i="1"/>
  <c r="F118" i="1"/>
  <c r="D118" i="1"/>
  <c r="F116" i="1"/>
  <c r="D116" i="1"/>
  <c r="F115" i="1"/>
  <c r="F113" i="1" s="1"/>
  <c r="F108" i="1" s="1"/>
  <c r="D115" i="1"/>
  <c r="F114" i="1"/>
  <c r="D114" i="1"/>
  <c r="D113" i="1" s="1"/>
  <c r="D111" i="1"/>
  <c r="D110" i="1" s="1"/>
  <c r="F110" i="1"/>
  <c r="F106" i="1"/>
  <c r="F105" i="1" s="1"/>
  <c r="D106" i="1"/>
  <c r="D105" i="1" s="1"/>
  <c r="D103" i="1"/>
  <c r="D102" i="1" s="1"/>
  <c r="F102" i="1"/>
  <c r="F100" i="1"/>
  <c r="F99" i="1" s="1"/>
  <c r="D100" i="1"/>
  <c r="D99" i="1"/>
  <c r="F97" i="1"/>
  <c r="D97" i="1"/>
  <c r="F96" i="1"/>
  <c r="D96" i="1"/>
  <c r="F95" i="1"/>
  <c r="D95" i="1"/>
  <c r="F94" i="1"/>
  <c r="D94" i="1"/>
  <c r="F93" i="1"/>
  <c r="D93" i="1"/>
  <c r="F92" i="1"/>
  <c r="D92" i="1"/>
  <c r="F91" i="1"/>
  <c r="D91" i="1"/>
  <c r="F90" i="1"/>
  <c r="F89" i="1" s="1"/>
  <c r="D90" i="1"/>
  <c r="D89" i="1"/>
  <c r="D87" i="1"/>
  <c r="D86" i="1" s="1"/>
  <c r="F86" i="1"/>
  <c r="F80" i="1"/>
  <c r="D80" i="1"/>
  <c r="F77" i="1"/>
  <c r="D77" i="1"/>
  <c r="F76" i="1"/>
  <c r="F72" i="1" s="1"/>
  <c r="D76" i="1"/>
  <c r="D72" i="1" s="1"/>
  <c r="F75" i="1"/>
  <c r="D75" i="1"/>
  <c r="F74" i="1"/>
  <c r="D74" i="1"/>
  <c r="D73" i="1"/>
  <c r="F70" i="1"/>
  <c r="D70" i="1"/>
  <c r="F69" i="1"/>
  <c r="D69" i="1"/>
  <c r="F68" i="1"/>
  <c r="F64" i="1" s="1"/>
  <c r="D68" i="1"/>
  <c r="D64" i="1" s="1"/>
  <c r="F67" i="1"/>
  <c r="D67" i="1"/>
  <c r="F66" i="1"/>
  <c r="D66" i="1"/>
  <c r="F65" i="1"/>
  <c r="D65" i="1"/>
  <c r="F62" i="1"/>
  <c r="D62" i="1"/>
  <c r="D51" i="1" s="1"/>
  <c r="F61" i="1"/>
  <c r="D61" i="1"/>
  <c r="F60" i="1"/>
  <c r="D60" i="1"/>
  <c r="F59" i="1"/>
  <c r="D59" i="1"/>
  <c r="F58" i="1"/>
  <c r="D58" i="1"/>
  <c r="F57" i="1"/>
  <c r="D57" i="1"/>
  <c r="F56" i="1"/>
  <c r="D56" i="1"/>
  <c r="F55" i="1"/>
  <c r="D55" i="1"/>
  <c r="F54" i="1"/>
  <c r="D54" i="1"/>
  <c r="F53" i="1"/>
  <c r="D53" i="1"/>
  <c r="F52" i="1"/>
  <c r="F51" i="1" s="1"/>
  <c r="D52" i="1"/>
  <c r="D49" i="1"/>
  <c r="D48" i="1"/>
  <c r="D47" i="1"/>
  <c r="D46" i="1"/>
  <c r="D45" i="1" s="1"/>
  <c r="F45" i="1"/>
  <c r="D42" i="1"/>
  <c r="F41" i="1"/>
  <c r="F39" i="1" s="1"/>
  <c r="D41" i="1"/>
  <c r="D37" i="1"/>
  <c r="F36" i="1"/>
  <c r="D36" i="1"/>
  <c r="D31" i="1"/>
  <c r="D30" i="1"/>
  <c r="F29" i="1"/>
  <c r="D29" i="1"/>
  <c r="D28" i="1" s="1"/>
  <c r="F28" i="1"/>
  <c r="D26" i="1"/>
  <c r="F25" i="1"/>
  <c r="D25" i="1"/>
  <c r="F24" i="1"/>
  <c r="D24" i="1"/>
  <c r="D21" i="1"/>
  <c r="D20" i="1" s="1"/>
  <c r="D18" i="1" s="1"/>
  <c r="F20" i="1"/>
  <c r="F18" i="1" s="1"/>
  <c r="D16" i="1"/>
  <c r="D13" i="1" s="1"/>
  <c r="F15" i="1"/>
  <c r="D15" i="1"/>
  <c r="F14" i="1"/>
  <c r="D14" i="1"/>
  <c r="F13" i="1"/>
  <c r="B5" i="1"/>
  <c r="F11" i="1" l="1"/>
  <c r="F84" i="1"/>
  <c r="F122" i="1" s="1"/>
  <c r="F134" i="1" s="1"/>
  <c r="F139" i="1"/>
  <c r="D39" i="1"/>
  <c r="D34" i="1" s="1"/>
  <c r="D84" i="1"/>
  <c r="D122" i="1" s="1"/>
  <c r="D134" i="1" s="1"/>
  <c r="F34" i="1"/>
  <c r="D139" i="1"/>
  <c r="D11" i="1"/>
  <c r="D108" i="1"/>
  <c r="D78" i="1" l="1"/>
  <c r="D174" i="1" s="1"/>
  <c r="F78" i="1"/>
  <c r="F174" i="1" s="1"/>
</calcChain>
</file>

<file path=xl/sharedStrings.xml><?xml version="1.0" encoding="utf-8"?>
<sst xmlns="http://schemas.openxmlformats.org/spreadsheetml/2006/main" count="235" uniqueCount="196">
  <si>
    <t>ANEXO No. 2</t>
  </si>
  <si>
    <t>AGENCIA NACIONAL DE INFRAESTRUCTURA</t>
  </si>
  <si>
    <t>ESTADO DE SITUACIÓN FINANCIERA</t>
  </si>
  <si>
    <t>AL 31 DE MARZO DE 2023</t>
  </si>
  <si>
    <t>CÓDIGO</t>
  </si>
  <si>
    <t>DESCRIPCIÓN</t>
  </si>
  <si>
    <t>MARZO DE 2023</t>
  </si>
  <si>
    <t>DICIEMBRE DE 2022</t>
  </si>
  <si>
    <t>NOTA</t>
  </si>
  <si>
    <t>ACTIVO</t>
  </si>
  <si>
    <t>1.</t>
  </si>
  <si>
    <t>CORRIENTE (1)</t>
  </si>
  <si>
    <t>1.1</t>
  </si>
  <si>
    <t>Efectivo y equivalentes al efectivo</t>
  </si>
  <si>
    <t>1.1.05</t>
  </si>
  <si>
    <t>Caja</t>
  </si>
  <si>
    <t>1.1.10</t>
  </si>
  <si>
    <t>Depósitos en instituciones financieras</t>
  </si>
  <si>
    <t>1.1.32</t>
  </si>
  <si>
    <t>Efectivo de uso restringido</t>
  </si>
  <si>
    <t>1.3</t>
  </si>
  <si>
    <t>Cuentas por cobrar</t>
  </si>
  <si>
    <t>Cuentas por cobrar por transacciones sin contraprestación</t>
  </si>
  <si>
    <t>1.3.11</t>
  </si>
  <si>
    <t>Contribuciones, tasas e ingresos no tributarios</t>
  </si>
  <si>
    <t>1.3.84</t>
  </si>
  <si>
    <t>Otras cuentas por cobrar</t>
  </si>
  <si>
    <t>Cuentas por cobrar por transacciones con contraprestación</t>
  </si>
  <si>
    <t>1.3.38</t>
  </si>
  <si>
    <t>Sentencias, laudos arbitrales y conciliaciones extrajudiciales a favor de la entidad</t>
  </si>
  <si>
    <t>1.9</t>
  </si>
  <si>
    <t>Otros Activos</t>
  </si>
  <si>
    <t>1.9.05</t>
  </si>
  <si>
    <t>Bienes y servicios pagados por anticipado</t>
  </si>
  <si>
    <t>1.9.08</t>
  </si>
  <si>
    <t>Recursos entregados en administración</t>
  </si>
  <si>
    <t>1.9.09</t>
  </si>
  <si>
    <t>Depósitos entregados en garantía</t>
  </si>
  <si>
    <t>NO CORRIENTE (2)</t>
  </si>
  <si>
    <t>Cuentas por cobrar  (por transacciones sin contraprestación)</t>
  </si>
  <si>
    <t>1.3.86</t>
  </si>
  <si>
    <t>Deterioro acumulado de cuentas por cobrar (Cr)</t>
  </si>
  <si>
    <t>Cuentas por cobrar  (por transacciones con contraprestación)</t>
  </si>
  <si>
    <t>1.3.85</t>
  </si>
  <si>
    <t>Cuentas por cobrar de difícil recaudo</t>
  </si>
  <si>
    <t>1.6</t>
  </si>
  <si>
    <t>Propiedades, planta y equipo</t>
  </si>
  <si>
    <t>1.6.35</t>
  </si>
  <si>
    <t>Bienes muebles en bodega</t>
  </si>
  <si>
    <t>1.6.37</t>
  </si>
  <si>
    <t>Propiedades, planta y equipo no explotados</t>
  </si>
  <si>
    <t>1.6.50</t>
  </si>
  <si>
    <t>Redes, líneas y cables</t>
  </si>
  <si>
    <t>1.6.55</t>
  </si>
  <si>
    <t>Maquinaria y equipo</t>
  </si>
  <si>
    <t>1.6.60</t>
  </si>
  <si>
    <t>Equipo médico y científico</t>
  </si>
  <si>
    <t>1.6.65</t>
  </si>
  <si>
    <t>Muebles, enseres y equipo de oficina</t>
  </si>
  <si>
    <t>1.6.70</t>
  </si>
  <si>
    <t>Equipos de comunicación y computación</t>
  </si>
  <si>
    <t>1.6.75</t>
  </si>
  <si>
    <t>Equipos de transporte, tracción y elevación</t>
  </si>
  <si>
    <t>1.6.80</t>
  </si>
  <si>
    <t>Equipos de comedor, cocina, despensa y hotelería</t>
  </si>
  <si>
    <t>1.6.83</t>
  </si>
  <si>
    <t>Propiedades, planta y equipo en concesión</t>
  </si>
  <si>
    <t>1.6.85</t>
  </si>
  <si>
    <t>Depreciación acumulada de propiedades, planta y equipo (Cr)</t>
  </si>
  <si>
    <t>1.7</t>
  </si>
  <si>
    <t>Bienes de uso público e históricos y culturales</t>
  </si>
  <si>
    <t>1.7.06</t>
  </si>
  <si>
    <t>Bienes de uso público en construcción - concesiones</t>
  </si>
  <si>
    <t>1.7.10</t>
  </si>
  <si>
    <t>Bienes de uso público en servicio</t>
  </si>
  <si>
    <t>1.7.11</t>
  </si>
  <si>
    <t>Bienes de uso público en servicio - concesiones</t>
  </si>
  <si>
    <t>1.7.85</t>
  </si>
  <si>
    <t>Depreciación acumulada de bienes de uso público (Cr)</t>
  </si>
  <si>
    <t>1.7.87</t>
  </si>
  <si>
    <t>Depreciación acumulada de bienes de uso público en servicio - concesiones (Cr)</t>
  </si>
  <si>
    <t>1.7.91</t>
  </si>
  <si>
    <t>Deterioro acumulado de bienes de uso público - concesiones (Cr)</t>
  </si>
  <si>
    <t>1.9.70</t>
  </si>
  <si>
    <t>Activos intangibles</t>
  </si>
  <si>
    <t>1.9.75</t>
  </si>
  <si>
    <t>Amortización acumulada de activos intangibles (Cr)</t>
  </si>
  <si>
    <t>1.9.89</t>
  </si>
  <si>
    <t>Recursos de la entidad concedente en patrimonios autónomos constituidos por concesionarios privados</t>
  </si>
  <si>
    <t>TOTAL  ACTIVO (3)</t>
  </si>
  <si>
    <t>PASIVO</t>
  </si>
  <si>
    <t>2.</t>
  </si>
  <si>
    <t>CORRIENTE (4)</t>
  </si>
  <si>
    <t>2.3</t>
  </si>
  <si>
    <t>Préstamos por pagar</t>
  </si>
  <si>
    <t>2.3.14</t>
  </si>
  <si>
    <t>Financiamiento interno de largo plazo</t>
  </si>
  <si>
    <t>2.4</t>
  </si>
  <si>
    <t>Cuentas por pagar</t>
  </si>
  <si>
    <t>2.4.01</t>
  </si>
  <si>
    <t>Adquisición de bienes y servicios nacionales</t>
  </si>
  <si>
    <t>2.4.02</t>
  </si>
  <si>
    <t>Subvenciones por pagar</t>
  </si>
  <si>
    <t>2.4.07</t>
  </si>
  <si>
    <t>Recursos a favor de terceros</t>
  </si>
  <si>
    <t>2.4.24</t>
  </si>
  <si>
    <t>Descuentos de nómina</t>
  </si>
  <si>
    <t>2.4.36</t>
  </si>
  <si>
    <t>Retención en la fuente e impuesto de timbre</t>
  </si>
  <si>
    <t>2.4.40</t>
  </si>
  <si>
    <t>Impuestos, contribuciones y tasas</t>
  </si>
  <si>
    <t>2.4.60</t>
  </si>
  <si>
    <t>Créditos judiciales</t>
  </si>
  <si>
    <t>2.4.90</t>
  </si>
  <si>
    <t>Otras cuentas por pagar</t>
  </si>
  <si>
    <t>2.5</t>
  </si>
  <si>
    <t>Beneficios a los empleados</t>
  </si>
  <si>
    <t>2.5.11</t>
  </si>
  <si>
    <t>Beneficios a los empleados a corto plazo</t>
  </si>
  <si>
    <t>2.7</t>
  </si>
  <si>
    <t>Provisiones</t>
  </si>
  <si>
    <t>2.7.90</t>
  </si>
  <si>
    <t>Provisiones diversas</t>
  </si>
  <si>
    <t>2.9</t>
  </si>
  <si>
    <t>Otros pasivos</t>
  </si>
  <si>
    <t>2.9.02</t>
  </si>
  <si>
    <t>Recursos recibidos en administración</t>
  </si>
  <si>
    <t>NO CORRIENTE (5)</t>
  </si>
  <si>
    <t>2.7.01</t>
  </si>
  <si>
    <t>Litigios y demandas</t>
  </si>
  <si>
    <t>2.7.07</t>
  </si>
  <si>
    <t>Garantías</t>
  </si>
  <si>
    <t>2.9.90</t>
  </si>
  <si>
    <t>Otros pasivos diferidos</t>
  </si>
  <si>
    <t>TOTAL PASIVO (6)</t>
  </si>
  <si>
    <t>PATRIMONIO</t>
  </si>
  <si>
    <t>3.</t>
  </si>
  <si>
    <t>3.1</t>
  </si>
  <si>
    <t>Patrimonio de las entidades de gobierno</t>
  </si>
  <si>
    <t>3.1.05</t>
  </si>
  <si>
    <t>Capital fiscal</t>
  </si>
  <si>
    <t>3.1.09</t>
  </si>
  <si>
    <t>Resultados de ejercicios anteriores</t>
  </si>
  <si>
    <t>3.1.10</t>
  </si>
  <si>
    <t>Resultado del ejercicio</t>
  </si>
  <si>
    <t>TOTAL PATRIMONIO (7)</t>
  </si>
  <si>
    <t>TOTAL PASIVO Y PATRIMONIO (8)</t>
  </si>
  <si>
    <t>CUENTAS DE ORDEN</t>
  </si>
  <si>
    <t>CUENTAS DE ORDEN DEUDORAS  (9)</t>
  </si>
  <si>
    <t>8.1</t>
  </si>
  <si>
    <t>Activos contingentes</t>
  </si>
  <si>
    <t>8.1.20</t>
  </si>
  <si>
    <t>Litigios y mecanismos alternativos de solución de conflictos</t>
  </si>
  <si>
    <t>8.1.90</t>
  </si>
  <si>
    <t>Otros activos contingentes</t>
  </si>
  <si>
    <t>8.3</t>
  </si>
  <si>
    <t>Deudoras de control</t>
  </si>
  <si>
    <t>8.3.15</t>
  </si>
  <si>
    <t>Bienes y derechos retirados</t>
  </si>
  <si>
    <t>8.3.47</t>
  </si>
  <si>
    <t>Bienes entregados a terceros</t>
  </si>
  <si>
    <t>8.3.61</t>
  </si>
  <si>
    <t>Responsabilidades en proceso</t>
  </si>
  <si>
    <t>8.3.90</t>
  </si>
  <si>
    <t>Otras cuentas deudoras de control</t>
  </si>
  <si>
    <t>8.9</t>
  </si>
  <si>
    <t>Deudoras por contra (Cr)</t>
  </si>
  <si>
    <t>8.9.05</t>
  </si>
  <si>
    <t>Activos contingentes por contra (cr)</t>
  </si>
  <si>
    <t>8.9.15</t>
  </si>
  <si>
    <t>Deudoras de control por contra (cr)</t>
  </si>
  <si>
    <t>CUENTAS DE ORDEN ACREEDORAS (10)</t>
  </si>
  <si>
    <t>9.1</t>
  </si>
  <si>
    <t>Pasivos contingentes</t>
  </si>
  <si>
    <t>9.1.20</t>
  </si>
  <si>
    <t>9.1.28</t>
  </si>
  <si>
    <t>Garantías contractuales</t>
  </si>
  <si>
    <t>9.3</t>
  </si>
  <si>
    <t>Acreedoras de control</t>
  </si>
  <si>
    <t>9.3.08</t>
  </si>
  <si>
    <t>Recursos administrados en nombre de terceros</t>
  </si>
  <si>
    <t>9.3.90</t>
  </si>
  <si>
    <t>Otras cuentas acreedoras de control</t>
  </si>
  <si>
    <t>9.9</t>
  </si>
  <si>
    <t>Acreedoras por contra (Db)</t>
  </si>
  <si>
    <t>9.9.05</t>
  </si>
  <si>
    <t>Pasivos contingentes por contra (db)</t>
  </si>
  <si>
    <t>9.9.15</t>
  </si>
  <si>
    <t>Acreedoras de control por contra (db)</t>
  </si>
  <si>
    <t>WILLIAM FERNANDO CAMARGO TRIANA</t>
  </si>
  <si>
    <t>CARMEN ESTELA HERRERA GUERRA</t>
  </si>
  <si>
    <t>Representante Legal</t>
  </si>
  <si>
    <t>Experto G3 06 con funciones de Contador</t>
  </si>
  <si>
    <t>C.C. No. 7.224.599</t>
  </si>
  <si>
    <t>C.C. No. 64.696.912</t>
  </si>
  <si>
    <t>T.P. No.  104408 -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</si>
</sst>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* #,##0.00\ _€_-;\-* #,##0.00\ _€_-;_-* &quot;-&quot;??\ _€_-;_-@_-"/>
    <numFmt numFmtId="166" formatCode="_-* #,##0\ _€_-;\-* #,##0\ _€_-;_-* &quot;-&quot;??\ _€_-;_-@_-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2" applyFont="1" applyAlignment="1">
      <alignment horizontal="center" vertical="center" wrapText="1"/>
    </xf>
    <xf numFmtId="0" fontId="1" fillId="0" borderId="0" xfId="2"/>
    <xf numFmtId="0" fontId="2" fillId="0" borderId="0" xfId="0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2" fillId="0" borderId="1" xfId="2" applyFont="1" applyBorder="1" applyAlignment="1">
      <alignment horizontal="center"/>
    </xf>
    <xf numFmtId="3" fontId="2" fillId="0" borderId="1" xfId="2" applyNumberFormat="1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64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/>
    </xf>
    <xf numFmtId="1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164" fontId="2" fillId="0" borderId="0" xfId="2" applyNumberFormat="1" applyFont="1" applyAlignment="1">
      <alignment horizontal="center"/>
    </xf>
    <xf numFmtId="1" fontId="2" fillId="0" borderId="0" xfId="2" applyNumberFormat="1" applyFont="1" applyAlignment="1">
      <alignment horizontal="center"/>
    </xf>
    <xf numFmtId="1" fontId="1" fillId="0" borderId="0" xfId="2" applyNumberFormat="1"/>
    <xf numFmtId="0" fontId="2" fillId="0" borderId="0" xfId="2" applyFont="1"/>
    <xf numFmtId="3" fontId="2" fillId="0" borderId="1" xfId="2" applyNumberFormat="1" applyFont="1" applyBorder="1"/>
    <xf numFmtId="3" fontId="2" fillId="0" borderId="0" xfId="2" applyNumberFormat="1" applyFont="1"/>
    <xf numFmtId="3" fontId="1" fillId="0" borderId="0" xfId="2" applyNumberFormat="1"/>
    <xf numFmtId="164" fontId="3" fillId="0" borderId="0" xfId="1" applyNumberFormat="1" applyFont="1" applyFill="1" applyBorder="1" applyAlignment="1">
      <alignment horizontal="center"/>
    </xf>
    <xf numFmtId="0" fontId="1" fillId="0" borderId="0" xfId="2" applyAlignment="1">
      <alignment horizontal="justify" vertical="center" wrapText="1"/>
    </xf>
    <xf numFmtId="0" fontId="1" fillId="0" borderId="0" xfId="2" applyAlignment="1">
      <alignment wrapText="1"/>
    </xf>
    <xf numFmtId="3" fontId="3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2" applyFont="1"/>
    <xf numFmtId="1" fontId="1" fillId="0" borderId="0" xfId="2" applyNumberFormat="1" applyAlignment="1">
      <alignment horizontal="left"/>
    </xf>
    <xf numFmtId="1" fontId="1" fillId="0" borderId="0" xfId="2" applyNumberFormat="1" applyAlignment="1">
      <alignment horizontal="center" vertical="center"/>
    </xf>
    <xf numFmtId="3" fontId="1" fillId="0" borderId="0" xfId="2" applyNumberFormat="1" applyAlignment="1">
      <alignment vertical="center"/>
    </xf>
    <xf numFmtId="3" fontId="2" fillId="0" borderId="0" xfId="2" applyNumberFormat="1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2" fillId="0" borderId="0" xfId="2" applyFont="1" applyAlignment="1">
      <alignment wrapText="1"/>
    </xf>
    <xf numFmtId="3" fontId="4" fillId="0" borderId="0" xfId="2" applyNumberFormat="1" applyFont="1"/>
    <xf numFmtId="0" fontId="4" fillId="0" borderId="0" xfId="2" applyFont="1"/>
    <xf numFmtId="3" fontId="5" fillId="0" borderId="0" xfId="2" applyNumberFormat="1" applyFont="1"/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6" fillId="0" borderId="0" xfId="2" applyFont="1"/>
    <xf numFmtId="1" fontId="4" fillId="0" borderId="0" xfId="2" applyNumberFormat="1" applyFont="1"/>
    <xf numFmtId="164" fontId="1" fillId="0" borderId="0" xfId="2" applyNumberFormat="1"/>
    <xf numFmtId="164" fontId="4" fillId="0" borderId="0" xfId="1" applyNumberFormat="1" applyFont="1" applyFill="1" applyBorder="1"/>
    <xf numFmtId="4" fontId="6" fillId="0" borderId="0" xfId="1" applyNumberFormat="1" applyFont="1" applyFill="1" applyBorder="1"/>
    <xf numFmtId="165" fontId="6" fillId="0" borderId="0" xfId="1" applyFont="1" applyFill="1" applyBorder="1"/>
    <xf numFmtId="164" fontId="4" fillId="0" borderId="0" xfId="2" applyNumberFormat="1" applyFont="1"/>
    <xf numFmtId="164" fontId="2" fillId="0" borderId="0" xfId="3" applyNumberFormat="1" applyFont="1"/>
    <xf numFmtId="164" fontId="2" fillId="0" borderId="0" xfId="3" applyNumberFormat="1" applyFont="1" applyAlignment="1">
      <alignment horizontal="left"/>
    </xf>
    <xf numFmtId="166" fontId="1" fillId="0" borderId="0" xfId="1" applyNumberFormat="1" applyFont="1" applyFill="1" applyBorder="1"/>
  </cellXfs>
  <cellStyles count="4">
    <cellStyle name="Millares" xfId="1" builtinId="3"/>
    <cellStyle name="Normal" xfId="0" builtinId="0"/>
    <cellStyle name="Normal 2" xfId="2" xr:uid="{BB18D34D-5904-46D0-B65F-631BECFF97CB}"/>
    <cellStyle name="Normal 2 3" xfId="3" xr:uid="{FACF45CB-C146-4B0A-B5C2-CBB52ADDC9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mrodriguez\AppData\Local\Microsoft\Windows\INetCache\Content.Outlook\N141VBS4\Anexos%20marzo%202023.xlsx" TargetMode="External"/><Relationship Id="rId1" Type="http://schemas.openxmlformats.org/officeDocument/2006/relationships/externalLinkPath" Target="file:///C:\Users\lmrodriguez\AppData\Local\Microsoft\Windows\INetCache\Content.Outlook\N141VBS4\Anexos%20marz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ionline-my.sharepoint.com/personal/amayorga_ani_gov_co/Documents/ADRIANA/NOTAS/2023/MARZO%202023/SM_dic2022.xlsx" TargetMode="External"/><Relationship Id="rId1" Type="http://schemas.openxmlformats.org/officeDocument/2006/relationships/externalLinkPath" Target="/personal/amayorga_ani_gov_co/Documents/ADRIANA/NOTAS/2023/MARZO%202023/SM_dic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exo (1) Form"/>
      <sheetName val="Anexo (2) D"/>
      <sheetName val="Anexo (3) Form"/>
      <sheetName val="Anexo (4) D"/>
      <sheetName val="2023"/>
    </sheetNames>
    <sheetDataSet>
      <sheetData sheetId="0"/>
      <sheetData sheetId="1"/>
      <sheetData sheetId="2">
        <row r="29">
          <cell r="D29">
            <v>92822083381.009888</v>
          </cell>
        </row>
      </sheetData>
      <sheetData sheetId="3">
        <row r="5">
          <cell r="B5" t="str">
            <v>(Expresados en pesos colombianos)</v>
          </cell>
        </row>
      </sheetData>
      <sheetData sheetId="4">
        <row r="3">
          <cell r="A3" t="str">
            <v>1.1.05</v>
          </cell>
          <cell r="B3">
            <v>33400000</v>
          </cell>
          <cell r="C3">
            <v>33400000</v>
          </cell>
          <cell r="D3">
            <v>0</v>
          </cell>
        </row>
        <row r="4">
          <cell r="A4" t="str">
            <v>1.1.10</v>
          </cell>
          <cell r="B4">
            <v>514469498.11000001</v>
          </cell>
          <cell r="C4">
            <v>514469498.11000001</v>
          </cell>
          <cell r="D4">
            <v>0</v>
          </cell>
        </row>
        <row r="5">
          <cell r="A5" t="str">
            <v>1.1.32</v>
          </cell>
          <cell r="B5">
            <v>112560156</v>
          </cell>
          <cell r="C5">
            <v>0</v>
          </cell>
          <cell r="D5">
            <v>112560156</v>
          </cell>
        </row>
        <row r="6">
          <cell r="A6" t="str">
            <v>1.3.11</v>
          </cell>
          <cell r="B6">
            <v>96976650204.119995</v>
          </cell>
          <cell r="C6">
            <v>24293731224.940002</v>
          </cell>
          <cell r="D6">
            <v>72682918979.179993</v>
          </cell>
        </row>
        <row r="7">
          <cell r="A7" t="str">
            <v>1.3.38</v>
          </cell>
          <cell r="B7">
            <v>96503809</v>
          </cell>
          <cell r="C7">
            <v>96503809</v>
          </cell>
          <cell r="D7">
            <v>0</v>
          </cell>
        </row>
        <row r="8">
          <cell r="A8" t="str">
            <v>1.3.84</v>
          </cell>
          <cell r="B8">
            <v>9310718240.1000004</v>
          </cell>
          <cell r="C8">
            <v>32917180.280000001</v>
          </cell>
          <cell r="D8">
            <v>9277801059.8199997</v>
          </cell>
        </row>
        <row r="9">
          <cell r="A9" t="str">
            <v>1.3.85</v>
          </cell>
          <cell r="B9">
            <v>387305028593.59998</v>
          </cell>
          <cell r="C9">
            <v>0</v>
          </cell>
          <cell r="D9">
            <v>387305028593.59998</v>
          </cell>
        </row>
        <row r="10">
          <cell r="A10" t="str">
            <v>1.3.86</v>
          </cell>
          <cell r="B10">
            <v>-45059838587.07</v>
          </cell>
          <cell r="C10">
            <v>0</v>
          </cell>
          <cell r="D10">
            <v>-45059838587.07</v>
          </cell>
        </row>
        <row r="11">
          <cell r="A11" t="str">
            <v>1.6.35</v>
          </cell>
          <cell r="B11">
            <v>7990493</v>
          </cell>
          <cell r="C11">
            <v>0</v>
          </cell>
          <cell r="D11">
            <v>7990493</v>
          </cell>
        </row>
        <row r="12">
          <cell r="A12" t="str">
            <v>1.6.37</v>
          </cell>
          <cell r="B12">
            <v>116475338.17</v>
          </cell>
          <cell r="C12">
            <v>0</v>
          </cell>
          <cell r="D12">
            <v>116475338.17</v>
          </cell>
        </row>
        <row r="13">
          <cell r="A13" t="str">
            <v>1.6.50</v>
          </cell>
          <cell r="B13">
            <v>323732673</v>
          </cell>
          <cell r="C13">
            <v>0</v>
          </cell>
          <cell r="D13">
            <v>323732673</v>
          </cell>
        </row>
        <row r="14">
          <cell r="A14" t="str">
            <v>1.6.55</v>
          </cell>
          <cell r="B14">
            <v>831162034.44000006</v>
          </cell>
          <cell r="C14">
            <v>0</v>
          </cell>
          <cell r="D14">
            <v>831162034.44000006</v>
          </cell>
        </row>
        <row r="15">
          <cell r="A15" t="str">
            <v>1.6.60</v>
          </cell>
          <cell r="B15">
            <v>843400</v>
          </cell>
          <cell r="C15">
            <v>0</v>
          </cell>
          <cell r="D15">
            <v>843400</v>
          </cell>
        </row>
        <row r="16">
          <cell r="A16" t="str">
            <v>1.6.65</v>
          </cell>
          <cell r="B16">
            <v>7160232819.7700005</v>
          </cell>
          <cell r="C16">
            <v>0</v>
          </cell>
          <cell r="D16">
            <v>7160232819.7700005</v>
          </cell>
        </row>
        <row r="17">
          <cell r="A17" t="str">
            <v>1.6.70</v>
          </cell>
          <cell r="B17">
            <v>5843219394.5799999</v>
          </cell>
          <cell r="C17">
            <v>0</v>
          </cell>
          <cell r="D17">
            <v>5843219394.5799999</v>
          </cell>
        </row>
        <row r="18">
          <cell r="A18" t="str">
            <v>1.6.75</v>
          </cell>
          <cell r="B18">
            <v>1282929148.4000001</v>
          </cell>
          <cell r="C18">
            <v>0</v>
          </cell>
          <cell r="D18">
            <v>1282929148.4000001</v>
          </cell>
        </row>
        <row r="19">
          <cell r="A19" t="str">
            <v>1.6.80</v>
          </cell>
          <cell r="B19">
            <v>9576519.9000000004</v>
          </cell>
          <cell r="C19">
            <v>0</v>
          </cell>
          <cell r="D19">
            <v>9576519.9000000004</v>
          </cell>
        </row>
        <row r="20">
          <cell r="A20" t="str">
            <v>1.6.83</v>
          </cell>
          <cell r="B20">
            <v>2876190428129.4199</v>
          </cell>
          <cell r="C20">
            <v>0</v>
          </cell>
          <cell r="D20">
            <v>2876190428129.4199</v>
          </cell>
        </row>
        <row r="21">
          <cell r="A21" t="str">
            <v>1.6.85</v>
          </cell>
          <cell r="B21">
            <v>-19392356700.580002</v>
          </cell>
          <cell r="C21">
            <v>0</v>
          </cell>
          <cell r="D21">
            <v>-19392356700.580002</v>
          </cell>
        </row>
        <row r="22">
          <cell r="A22" t="str">
            <v>1.7.05</v>
          </cell>
          <cell r="C22">
            <v>0</v>
          </cell>
          <cell r="D22">
            <v>0</v>
          </cell>
        </row>
        <row r="23">
          <cell r="A23" t="str">
            <v>1.7.06</v>
          </cell>
          <cell r="B23">
            <v>28506698653872.301</v>
          </cell>
          <cell r="C23">
            <v>0</v>
          </cell>
          <cell r="D23">
            <v>28506698653872.301</v>
          </cell>
        </row>
        <row r="24">
          <cell r="A24" t="str">
            <v>1.7.10</v>
          </cell>
          <cell r="B24">
            <v>1794841284909.03</v>
          </cell>
          <cell r="C24">
            <v>0</v>
          </cell>
          <cell r="D24">
            <v>1794841284909.03</v>
          </cell>
        </row>
        <row r="25">
          <cell r="A25" t="str">
            <v>1.7.11</v>
          </cell>
          <cell r="B25">
            <v>28634523624248.301</v>
          </cell>
          <cell r="C25">
            <v>0</v>
          </cell>
          <cell r="D25">
            <v>28634523624248.301</v>
          </cell>
        </row>
        <row r="26">
          <cell r="A26" t="str">
            <v>1.7.85</v>
          </cell>
          <cell r="B26">
            <v>-722989459896.55005</v>
          </cell>
          <cell r="C26">
            <v>0</v>
          </cell>
          <cell r="D26">
            <v>-722989459896.55005</v>
          </cell>
        </row>
        <row r="27">
          <cell r="A27" t="str">
            <v>1.7.87</v>
          </cell>
          <cell r="B27">
            <v>-198736527473.70999</v>
          </cell>
          <cell r="C27">
            <v>0</v>
          </cell>
          <cell r="D27">
            <v>-198736527473.70999</v>
          </cell>
        </row>
        <row r="28">
          <cell r="A28" t="str">
            <v>1.7.91</v>
          </cell>
          <cell r="C28">
            <v>0</v>
          </cell>
          <cell r="D28">
            <v>0</v>
          </cell>
        </row>
        <row r="29">
          <cell r="A29" t="str">
            <v>1.9.05</v>
          </cell>
          <cell r="B29">
            <v>954905416</v>
          </cell>
          <cell r="C29">
            <v>954905416</v>
          </cell>
          <cell r="D29">
            <v>0</v>
          </cell>
        </row>
        <row r="30">
          <cell r="A30" t="str">
            <v>1.9.08</v>
          </cell>
          <cell r="B30">
            <v>5867043003817.8203</v>
          </cell>
          <cell r="C30">
            <v>136258468043.58</v>
          </cell>
          <cell r="D30">
            <v>5730784535774.2402</v>
          </cell>
        </row>
        <row r="31">
          <cell r="A31" t="str">
            <v>1.9.09</v>
          </cell>
          <cell r="B31">
            <v>2634009454</v>
          </cell>
          <cell r="C31">
            <v>0</v>
          </cell>
          <cell r="D31">
            <v>2634009454</v>
          </cell>
        </row>
        <row r="32">
          <cell r="A32" t="str">
            <v>1.9.70</v>
          </cell>
          <cell r="B32">
            <v>231232644767.51999</v>
          </cell>
          <cell r="C32">
            <v>0</v>
          </cell>
          <cell r="D32">
            <v>231232644767.51999</v>
          </cell>
        </row>
        <row r="33">
          <cell r="A33" t="str">
            <v>1.9.75</v>
          </cell>
          <cell r="B33">
            <v>-19547024883.740002</v>
          </cell>
          <cell r="C33">
            <v>0</v>
          </cell>
          <cell r="D33">
            <v>-19547024883.740002</v>
          </cell>
        </row>
        <row r="34">
          <cell r="A34" t="str">
            <v>1.9.89</v>
          </cell>
          <cell r="B34">
            <v>8940791062546.4492</v>
          </cell>
          <cell r="C34">
            <v>0</v>
          </cell>
          <cell r="D34">
            <v>8940791062546.4492</v>
          </cell>
        </row>
        <row r="35">
          <cell r="B35">
            <v>76359109901941.391</v>
          </cell>
          <cell r="C35">
            <v>162184395171.91</v>
          </cell>
          <cell r="D35">
            <v>76196925506769.484</v>
          </cell>
        </row>
        <row r="36">
          <cell r="A36" t="str">
            <v>2.3.14</v>
          </cell>
          <cell r="B36">
            <v>20341462966554.602</v>
          </cell>
          <cell r="C36">
            <v>142092023710.60999</v>
          </cell>
          <cell r="D36">
            <v>20199370942844.023</v>
          </cell>
        </row>
        <row r="37">
          <cell r="A37" t="str">
            <v>2.4.01</v>
          </cell>
          <cell r="B37">
            <v>93079894417.289993</v>
          </cell>
          <cell r="C37">
            <v>93079894417.289993</v>
          </cell>
          <cell r="D37">
            <v>0</v>
          </cell>
        </row>
        <row r="38">
          <cell r="A38" t="str">
            <v>2.4.02</v>
          </cell>
          <cell r="C38">
            <v>0</v>
          </cell>
          <cell r="D38">
            <v>0</v>
          </cell>
        </row>
        <row r="39">
          <cell r="A39" t="str">
            <v>2.4.07</v>
          </cell>
          <cell r="B39">
            <v>5290854322.7799997</v>
          </cell>
          <cell r="C39">
            <v>5290854322.7799997</v>
          </cell>
          <cell r="D39">
            <v>0</v>
          </cell>
        </row>
        <row r="40">
          <cell r="A40" t="str">
            <v>2.4.24</v>
          </cell>
          <cell r="B40">
            <v>232863300</v>
          </cell>
          <cell r="C40">
            <v>232863300</v>
          </cell>
          <cell r="D40">
            <v>0</v>
          </cell>
        </row>
        <row r="41">
          <cell r="A41" t="str">
            <v>2.4.36</v>
          </cell>
          <cell r="B41">
            <v>566587616.45000005</v>
          </cell>
          <cell r="C41">
            <v>566587616.45000005</v>
          </cell>
          <cell r="D41">
            <v>0</v>
          </cell>
        </row>
        <row r="42">
          <cell r="A42" t="str">
            <v>2.4.40</v>
          </cell>
          <cell r="B42">
            <v>204749000</v>
          </cell>
          <cell r="C42">
            <v>204749000</v>
          </cell>
          <cell r="D42">
            <v>0</v>
          </cell>
        </row>
        <row r="43">
          <cell r="A43" t="str">
            <v>2.4.60</v>
          </cell>
          <cell r="B43">
            <v>1166594872141</v>
          </cell>
          <cell r="C43">
            <v>1166594872141</v>
          </cell>
          <cell r="D43">
            <v>0</v>
          </cell>
        </row>
        <row r="44">
          <cell r="A44" t="str">
            <v>2.4.90</v>
          </cell>
          <cell r="B44">
            <v>183397862.41</v>
          </cell>
          <cell r="C44">
            <v>183397862.41</v>
          </cell>
          <cell r="D44">
            <v>0</v>
          </cell>
        </row>
        <row r="45">
          <cell r="A45" t="str">
            <v>2.5.11</v>
          </cell>
          <cell r="B45">
            <v>7594051135</v>
          </cell>
          <cell r="C45">
            <v>7594051135</v>
          </cell>
          <cell r="D45">
            <v>0</v>
          </cell>
        </row>
        <row r="46">
          <cell r="A46" t="str">
            <v>2.7.01</v>
          </cell>
          <cell r="B46">
            <v>752937312700.68994</v>
          </cell>
          <cell r="C46">
            <v>0</v>
          </cell>
          <cell r="D46">
            <v>752937312700.68994</v>
          </cell>
        </row>
        <row r="47">
          <cell r="A47" t="str">
            <v>2.7.07</v>
          </cell>
          <cell r="C47">
            <v>0</v>
          </cell>
          <cell r="D47">
            <v>0</v>
          </cell>
        </row>
        <row r="48">
          <cell r="A48" t="str">
            <v>2.7.90</v>
          </cell>
          <cell r="C48">
            <v>0</v>
          </cell>
          <cell r="D48">
            <v>0</v>
          </cell>
        </row>
        <row r="49">
          <cell r="A49" t="str">
            <v>2.9.02</v>
          </cell>
          <cell r="B49">
            <v>17892798628.98</v>
          </cell>
          <cell r="C49">
            <v>17892798628.98</v>
          </cell>
          <cell r="D49">
            <v>0</v>
          </cell>
        </row>
        <row r="50">
          <cell r="A50" t="str">
            <v>2.9.90</v>
          </cell>
          <cell r="B50">
            <v>23002391792745.5</v>
          </cell>
          <cell r="C50">
            <v>0</v>
          </cell>
          <cell r="D50">
            <v>23002391792745.5</v>
          </cell>
        </row>
        <row r="51">
          <cell r="B51">
            <v>45388432140424.703</v>
          </cell>
          <cell r="C51">
            <v>1433732092134.5198</v>
          </cell>
          <cell r="D51">
            <v>43954700048290.219</v>
          </cell>
        </row>
        <row r="52">
          <cell r="A52" t="str">
            <v>3.1.05</v>
          </cell>
          <cell r="B52">
            <v>13090486611978.699</v>
          </cell>
          <cell r="C52">
            <v>0</v>
          </cell>
          <cell r="D52">
            <v>13090486611978.699</v>
          </cell>
        </row>
        <row r="53">
          <cell r="A53" t="str">
            <v>3.1.09</v>
          </cell>
          <cell r="B53">
            <v>17787369066156.898</v>
          </cell>
          <cell r="C53">
            <v>0</v>
          </cell>
          <cell r="D53">
            <v>17787369066156.898</v>
          </cell>
        </row>
        <row r="54">
          <cell r="A54" t="str">
            <v>3.1.45</v>
          </cell>
          <cell r="C54">
            <v>0</v>
          </cell>
          <cell r="D54">
            <v>0</v>
          </cell>
        </row>
        <row r="55">
          <cell r="B55">
            <v>30877855678135.598</v>
          </cell>
          <cell r="C55">
            <v>0</v>
          </cell>
          <cell r="D55">
            <v>30877855678135.598</v>
          </cell>
        </row>
        <row r="56">
          <cell r="A56" t="str">
            <v>4.1.10</v>
          </cell>
          <cell r="B56">
            <v>57967435441.68</v>
          </cell>
          <cell r="C56">
            <v>0</v>
          </cell>
          <cell r="D56">
            <v>57967435441.68</v>
          </cell>
        </row>
        <row r="57">
          <cell r="A57" t="str">
            <v>4.7.05</v>
          </cell>
          <cell r="B57">
            <v>844484988406.56995</v>
          </cell>
          <cell r="C57">
            <v>0</v>
          </cell>
          <cell r="D57">
            <v>844484988406.56995</v>
          </cell>
        </row>
        <row r="58">
          <cell r="A58" t="str">
            <v>4.7.20</v>
          </cell>
          <cell r="C58">
            <v>0</v>
          </cell>
          <cell r="D58">
            <v>0</v>
          </cell>
        </row>
        <row r="59">
          <cell r="A59" t="str">
            <v>4.4.28</v>
          </cell>
          <cell r="C59">
            <v>0</v>
          </cell>
          <cell r="D59">
            <v>0</v>
          </cell>
        </row>
        <row r="60">
          <cell r="A60" t="str">
            <v>4.7.22</v>
          </cell>
          <cell r="B60">
            <v>739032481</v>
          </cell>
          <cell r="C60">
            <v>0</v>
          </cell>
          <cell r="D60">
            <v>739032481</v>
          </cell>
        </row>
        <row r="61">
          <cell r="A61" t="str">
            <v>4.8.02</v>
          </cell>
          <cell r="B61">
            <v>2433001704.8800001</v>
          </cell>
          <cell r="C61">
            <v>0</v>
          </cell>
          <cell r="D61">
            <v>2433001704.8800001</v>
          </cell>
        </row>
        <row r="62">
          <cell r="A62" t="str">
            <v>4.8.06</v>
          </cell>
          <cell r="C62">
            <v>0</v>
          </cell>
          <cell r="D62">
            <v>0</v>
          </cell>
        </row>
        <row r="63">
          <cell r="A63" t="str">
            <v>4.8.08</v>
          </cell>
          <cell r="B63">
            <v>57971257.229999997</v>
          </cell>
          <cell r="C63">
            <v>0</v>
          </cell>
          <cell r="D63">
            <v>57971257.229999997</v>
          </cell>
        </row>
        <row r="64">
          <cell r="A64" t="str">
            <v>4.8.30</v>
          </cell>
          <cell r="C64">
            <v>0</v>
          </cell>
          <cell r="D64">
            <v>0</v>
          </cell>
        </row>
        <row r="65">
          <cell r="B65">
            <v>905682429291.35999</v>
          </cell>
          <cell r="C65">
            <v>0</v>
          </cell>
          <cell r="D65">
            <v>905682429291.35999</v>
          </cell>
        </row>
        <row r="66">
          <cell r="A66" t="str">
            <v>5.1.01</v>
          </cell>
          <cell r="B66">
            <v>8196688995</v>
          </cell>
          <cell r="C66">
            <v>0</v>
          </cell>
          <cell r="D66">
            <v>8196688995</v>
          </cell>
        </row>
        <row r="67">
          <cell r="A67" t="str">
            <v>5.1.02</v>
          </cell>
          <cell r="C67">
            <v>0</v>
          </cell>
          <cell r="D67">
            <v>0</v>
          </cell>
        </row>
        <row r="68">
          <cell r="A68" t="str">
            <v>5.1.03</v>
          </cell>
          <cell r="B68">
            <v>1943135700</v>
          </cell>
          <cell r="C68">
            <v>0</v>
          </cell>
          <cell r="D68">
            <v>1943135700</v>
          </cell>
        </row>
        <row r="69">
          <cell r="A69" t="str">
            <v>5.1.04</v>
          </cell>
          <cell r="B69">
            <v>393870000</v>
          </cell>
          <cell r="C69">
            <v>0</v>
          </cell>
          <cell r="D69">
            <v>393870000</v>
          </cell>
        </row>
        <row r="70">
          <cell r="A70" t="str">
            <v>5.1.07</v>
          </cell>
          <cell r="B70">
            <v>2637106670</v>
          </cell>
          <cell r="C70">
            <v>0</v>
          </cell>
          <cell r="D70">
            <v>2637106670</v>
          </cell>
        </row>
        <row r="71">
          <cell r="A71" t="str">
            <v>5.1.08</v>
          </cell>
          <cell r="C71">
            <v>0</v>
          </cell>
          <cell r="D71">
            <v>0</v>
          </cell>
        </row>
        <row r="72">
          <cell r="A72" t="str">
            <v>5.1.11</v>
          </cell>
          <cell r="B72">
            <v>7324025746.21</v>
          </cell>
          <cell r="C72">
            <v>0</v>
          </cell>
          <cell r="D72">
            <v>7324025746.21</v>
          </cell>
        </row>
        <row r="73">
          <cell r="A73" t="str">
            <v>5.1.20</v>
          </cell>
          <cell r="B73">
            <v>30193790.16</v>
          </cell>
          <cell r="C73">
            <v>0</v>
          </cell>
          <cell r="D73">
            <v>30193790.16</v>
          </cell>
        </row>
        <row r="74">
          <cell r="A74" t="str">
            <v>5.3.47</v>
          </cell>
          <cell r="C74">
            <v>0</v>
          </cell>
          <cell r="D74">
            <v>0</v>
          </cell>
        </row>
        <row r="75">
          <cell r="A75" t="str">
            <v>5.3.60</v>
          </cell>
          <cell r="B75">
            <v>265868019.97999999</v>
          </cell>
          <cell r="C75">
            <v>0</v>
          </cell>
          <cell r="D75">
            <v>265868019.97999999</v>
          </cell>
        </row>
        <row r="76">
          <cell r="A76" t="str">
            <v>5.3.64</v>
          </cell>
          <cell r="B76">
            <v>6922250262.6599998</v>
          </cell>
          <cell r="C76">
            <v>0</v>
          </cell>
          <cell r="D76">
            <v>6922250262.6599998</v>
          </cell>
        </row>
        <row r="77">
          <cell r="A77" t="str">
            <v>5.3.66</v>
          </cell>
          <cell r="B77">
            <v>442281273.17000002</v>
          </cell>
          <cell r="C77">
            <v>0</v>
          </cell>
          <cell r="D77">
            <v>442281273.17000002</v>
          </cell>
        </row>
        <row r="78">
          <cell r="A78" t="str">
            <v>5.3.68</v>
          </cell>
          <cell r="C78">
            <v>0</v>
          </cell>
          <cell r="D78">
            <v>0</v>
          </cell>
        </row>
        <row r="79">
          <cell r="A79" t="str">
            <v>5.3.69</v>
          </cell>
          <cell r="C79">
            <v>0</v>
          </cell>
          <cell r="D79">
            <v>0</v>
          </cell>
        </row>
        <row r="80">
          <cell r="A80" t="str">
            <v>5.3.75</v>
          </cell>
          <cell r="C80">
            <v>0</v>
          </cell>
          <cell r="D80">
            <v>0</v>
          </cell>
        </row>
        <row r="81">
          <cell r="A81" t="str">
            <v>5.4.23</v>
          </cell>
          <cell r="C81">
            <v>0</v>
          </cell>
          <cell r="D81">
            <v>0</v>
          </cell>
        </row>
        <row r="82">
          <cell r="A82" t="str">
            <v>5.4.24</v>
          </cell>
          <cell r="C82">
            <v>0</v>
          </cell>
          <cell r="D82">
            <v>0</v>
          </cell>
        </row>
        <row r="83">
          <cell r="A83" t="str">
            <v>5.7.20</v>
          </cell>
          <cell r="B83">
            <v>429134164.25</v>
          </cell>
          <cell r="C83">
            <v>0</v>
          </cell>
          <cell r="D83">
            <v>429134164.25</v>
          </cell>
        </row>
        <row r="84">
          <cell r="A84" t="str">
            <v>5.8.02</v>
          </cell>
          <cell r="C84">
            <v>0</v>
          </cell>
          <cell r="D84">
            <v>0</v>
          </cell>
        </row>
        <row r="85">
          <cell r="A85" t="str">
            <v>5.8.03</v>
          </cell>
          <cell r="C85">
            <v>0</v>
          </cell>
          <cell r="D85">
            <v>0</v>
          </cell>
        </row>
        <row r="86">
          <cell r="A86" t="str">
            <v>5.8.04</v>
          </cell>
          <cell r="C86">
            <v>0</v>
          </cell>
          <cell r="D86">
            <v>0</v>
          </cell>
        </row>
        <row r="87">
          <cell r="A87" t="str">
            <v>5.8.90</v>
          </cell>
          <cell r="B87">
            <v>784275791288.92004</v>
          </cell>
          <cell r="C87">
            <v>0</v>
          </cell>
          <cell r="D87">
            <v>784275791288.92004</v>
          </cell>
        </row>
        <row r="88">
          <cell r="B88">
            <v>812860345910.3501</v>
          </cell>
          <cell r="C88">
            <v>0</v>
          </cell>
          <cell r="D88">
            <v>812860345910.3501</v>
          </cell>
        </row>
        <row r="89">
          <cell r="A89" t="str">
            <v>8.1.20</v>
          </cell>
          <cell r="B89">
            <v>633944796942.32996</v>
          </cell>
          <cell r="C89">
            <v>0</v>
          </cell>
          <cell r="D89">
            <v>633944796942.32996</v>
          </cell>
        </row>
        <row r="90">
          <cell r="A90" t="str">
            <v>8.1.90</v>
          </cell>
          <cell r="B90">
            <v>16592000000</v>
          </cell>
          <cell r="C90">
            <v>0</v>
          </cell>
          <cell r="D90">
            <v>16592000000</v>
          </cell>
        </row>
        <row r="91">
          <cell r="A91" t="str">
            <v>8.3.15</v>
          </cell>
          <cell r="C91">
            <v>0</v>
          </cell>
          <cell r="D91">
            <v>0</v>
          </cell>
        </row>
        <row r="92">
          <cell r="A92" t="str">
            <v>8.3.47</v>
          </cell>
          <cell r="B92">
            <v>7602739.6900000004</v>
          </cell>
          <cell r="C92">
            <v>0</v>
          </cell>
          <cell r="D92">
            <v>7602739.6900000004</v>
          </cell>
        </row>
        <row r="93">
          <cell r="A93" t="str">
            <v>8.3.61</v>
          </cell>
          <cell r="C93">
            <v>0</v>
          </cell>
          <cell r="D93">
            <v>0</v>
          </cell>
        </row>
        <row r="94">
          <cell r="A94" t="str">
            <v>8.3.90</v>
          </cell>
          <cell r="C94">
            <v>0</v>
          </cell>
          <cell r="D94">
            <v>0</v>
          </cell>
        </row>
        <row r="95">
          <cell r="A95" t="str">
            <v>8.9.05</v>
          </cell>
          <cell r="B95">
            <v>-650536796942.32996</v>
          </cell>
          <cell r="C95">
            <v>0</v>
          </cell>
          <cell r="D95">
            <v>-650536796942.32996</v>
          </cell>
        </row>
        <row r="96">
          <cell r="A96" t="str">
            <v>8.9.15</v>
          </cell>
          <cell r="B96">
            <v>-7602739.6900000004</v>
          </cell>
          <cell r="C96">
            <v>0</v>
          </cell>
          <cell r="D96">
            <v>-7602739.6900000004</v>
          </cell>
        </row>
        <row r="97">
          <cell r="B97">
            <v>-5.8594159781932831E-5</v>
          </cell>
          <cell r="C97">
            <v>0</v>
          </cell>
          <cell r="D97">
            <v>-5.8594159781932831E-5</v>
          </cell>
        </row>
        <row r="98">
          <cell r="A98" t="str">
            <v>9.1.20</v>
          </cell>
          <cell r="B98">
            <v>5139302557898.6904</v>
          </cell>
          <cell r="C98">
            <v>0</v>
          </cell>
          <cell r="D98">
            <v>5139302557898.6904</v>
          </cell>
        </row>
        <row r="99">
          <cell r="A99" t="str">
            <v>9.1.28</v>
          </cell>
          <cell r="B99">
            <v>2263416269515.1299</v>
          </cell>
          <cell r="C99">
            <v>0</v>
          </cell>
          <cell r="D99">
            <v>2263416269515.1299</v>
          </cell>
        </row>
        <row r="100">
          <cell r="A100" t="str">
            <v>9.3.08</v>
          </cell>
          <cell r="C100">
            <v>0</v>
          </cell>
          <cell r="D100">
            <v>0</v>
          </cell>
        </row>
        <row r="101">
          <cell r="A101" t="str">
            <v>9.3.90</v>
          </cell>
          <cell r="C101">
            <v>0</v>
          </cell>
          <cell r="D101">
            <v>0</v>
          </cell>
        </row>
        <row r="102">
          <cell r="A102" t="str">
            <v>9.9.05</v>
          </cell>
          <cell r="B102">
            <v>-7402718827413.8203</v>
          </cell>
          <cell r="C102">
            <v>0</v>
          </cell>
          <cell r="D102">
            <v>-7402718827413.8203</v>
          </cell>
        </row>
        <row r="103">
          <cell r="A103" t="str">
            <v>9.9.15</v>
          </cell>
          <cell r="C103">
            <v>0</v>
          </cell>
          <cell r="D10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ar (10)"/>
    </sheetNames>
    <sheetDataSet>
      <sheetData sheetId="0">
        <row r="10">
          <cell r="A10" t="str">
            <v>1</v>
          </cell>
          <cell r="B10" t="str">
            <v>ACTIVOS</v>
          </cell>
          <cell r="C10">
            <v>70285551777852.5</v>
          </cell>
          <cell r="D10">
            <v>11673285018625.699</v>
          </cell>
          <cell r="E10">
            <v>4278325008712.9902</v>
          </cell>
          <cell r="F10">
            <v>77680511787765.203</v>
          </cell>
        </row>
        <row r="11">
          <cell r="A11" t="str">
            <v>1.1</v>
          </cell>
          <cell r="B11" t="str">
            <v>EFECTIVO Y EQUIVALENTES AL EFECTIVO</v>
          </cell>
          <cell r="C11">
            <v>935278239.26999998</v>
          </cell>
          <cell r="D11">
            <v>22765286472.990002</v>
          </cell>
          <cell r="E11">
            <v>22995984617.509998</v>
          </cell>
          <cell r="F11">
            <v>704580094.75</v>
          </cell>
        </row>
        <row r="12">
          <cell r="A12" t="str">
            <v>1.1.05</v>
          </cell>
          <cell r="B12" t="str">
            <v>CAJA</v>
          </cell>
          <cell r="C12">
            <v>26900000</v>
          </cell>
          <cell r="D12">
            <v>0</v>
          </cell>
          <cell r="E12">
            <v>26900000</v>
          </cell>
          <cell r="F12">
            <v>0</v>
          </cell>
        </row>
        <row r="13">
          <cell r="A13" t="str">
            <v>1.1.05.02</v>
          </cell>
          <cell r="B13" t="str">
            <v>Caja menor</v>
          </cell>
          <cell r="C13">
            <v>26900000</v>
          </cell>
          <cell r="D13">
            <v>0</v>
          </cell>
          <cell r="E13">
            <v>26900000</v>
          </cell>
          <cell r="F13">
            <v>0</v>
          </cell>
        </row>
        <row r="14">
          <cell r="A14" t="str">
            <v>1.1.05.02.002</v>
          </cell>
          <cell r="B14" t="str">
            <v>Cuenta corriente</v>
          </cell>
          <cell r="C14">
            <v>26900000</v>
          </cell>
          <cell r="D14">
            <v>0</v>
          </cell>
          <cell r="E14">
            <v>26900000</v>
          </cell>
          <cell r="F14">
            <v>0</v>
          </cell>
        </row>
        <row r="15">
          <cell r="A15" t="str">
            <v>1.1.10</v>
          </cell>
          <cell r="B15" t="str">
            <v>DEPÓSITOS EN INSTITUCIONES FINANCIERAS</v>
          </cell>
          <cell r="C15">
            <v>795818083.26999998</v>
          </cell>
          <cell r="D15">
            <v>22765286472.990002</v>
          </cell>
          <cell r="E15">
            <v>22969084617.509998</v>
          </cell>
          <cell r="F15">
            <v>592019938.75</v>
          </cell>
        </row>
        <row r="16">
          <cell r="A16" t="str">
            <v>1.1.10.05</v>
          </cell>
          <cell r="B16" t="str">
            <v>Cuenta corriente</v>
          </cell>
          <cell r="C16">
            <v>295522107.42000002</v>
          </cell>
          <cell r="D16">
            <v>4233026369.3600001</v>
          </cell>
          <cell r="E16">
            <v>4233026369.3600001</v>
          </cell>
          <cell r="F16">
            <v>295522107.42000002</v>
          </cell>
        </row>
        <row r="17">
          <cell r="A17" t="str">
            <v>1.1.10.05.001</v>
          </cell>
          <cell r="B17" t="str">
            <v>Cuenta corriente</v>
          </cell>
          <cell r="C17">
            <v>295522107.42000002</v>
          </cell>
          <cell r="D17">
            <v>4233026369.3600001</v>
          </cell>
          <cell r="E17">
            <v>4233026369.3600001</v>
          </cell>
          <cell r="F17">
            <v>295522107.42000002</v>
          </cell>
        </row>
        <row r="18">
          <cell r="A18" t="str">
            <v>1.1.10.06</v>
          </cell>
          <cell r="B18" t="str">
            <v>Cuenta de ahorro</v>
          </cell>
          <cell r="C18">
            <v>500295975.85000002</v>
          </cell>
          <cell r="D18">
            <v>18532260103.630001</v>
          </cell>
          <cell r="E18">
            <v>18736058248.150002</v>
          </cell>
          <cell r="F18">
            <v>296497831.32999998</v>
          </cell>
        </row>
        <row r="19">
          <cell r="A19" t="str">
            <v>1.1.10.06.001</v>
          </cell>
          <cell r="B19" t="str">
            <v>Cuenta de ahorro</v>
          </cell>
          <cell r="C19">
            <v>500295975.85000002</v>
          </cell>
          <cell r="D19">
            <v>18532260103.630001</v>
          </cell>
          <cell r="E19">
            <v>18736058248.150002</v>
          </cell>
          <cell r="F19">
            <v>296497831.32999998</v>
          </cell>
        </row>
        <row r="20">
          <cell r="A20" t="str">
            <v>1.1.32</v>
          </cell>
          <cell r="B20" t="str">
            <v>EFECTIVO DE USO RESTRINGIDO</v>
          </cell>
          <cell r="C20">
            <v>112560156</v>
          </cell>
          <cell r="D20">
            <v>0</v>
          </cell>
          <cell r="E20">
            <v>0</v>
          </cell>
          <cell r="F20">
            <v>112560156</v>
          </cell>
        </row>
        <row r="21">
          <cell r="A21" t="str">
            <v>1.1.32.10</v>
          </cell>
          <cell r="B21" t="str">
            <v>Depósitos en instituciones financieras</v>
          </cell>
          <cell r="C21">
            <v>112560156</v>
          </cell>
          <cell r="D21">
            <v>0</v>
          </cell>
          <cell r="E21">
            <v>0</v>
          </cell>
          <cell r="F21">
            <v>112560156</v>
          </cell>
        </row>
        <row r="22">
          <cell r="A22" t="str">
            <v>1.1.32.10.001</v>
          </cell>
          <cell r="B22" t="str">
            <v>Cuenta corriente</v>
          </cell>
          <cell r="C22">
            <v>13059593</v>
          </cell>
          <cell r="D22">
            <v>0</v>
          </cell>
          <cell r="E22">
            <v>0</v>
          </cell>
          <cell r="F22">
            <v>13059593</v>
          </cell>
        </row>
        <row r="23">
          <cell r="A23" t="str">
            <v>1.1.32.10.002</v>
          </cell>
          <cell r="B23" t="str">
            <v>Cuenta de ahorro</v>
          </cell>
          <cell r="C23">
            <v>99500563</v>
          </cell>
          <cell r="D23">
            <v>0</v>
          </cell>
          <cell r="E23">
            <v>0</v>
          </cell>
          <cell r="F23">
            <v>99500563</v>
          </cell>
        </row>
        <row r="24">
          <cell r="A24" t="str">
            <v>1.3</v>
          </cell>
          <cell r="B24" t="str">
            <v>CUENTAS POR COBRAR</v>
          </cell>
          <cell r="C24">
            <v>859488168036.18994</v>
          </cell>
          <cell r="D24">
            <v>394071828734.03003</v>
          </cell>
          <cell r="E24">
            <v>806906041713.06995</v>
          </cell>
          <cell r="F24">
            <v>446653955057.15002</v>
          </cell>
        </row>
        <row r="25">
          <cell r="A25" t="str">
            <v>1.3.11</v>
          </cell>
          <cell r="B25" t="str">
            <v>CONTRIBUCIONES TASAS E INGRESOS NO TRIBUTARIOS</v>
          </cell>
          <cell r="C25">
            <v>95043177163.080002</v>
          </cell>
          <cell r="D25">
            <v>20939781301.779999</v>
          </cell>
          <cell r="E25">
            <v>21040926839.5</v>
          </cell>
          <cell r="F25">
            <v>94942031625.360001</v>
          </cell>
        </row>
        <row r="26">
          <cell r="A26" t="str">
            <v>1.3.11.01</v>
          </cell>
          <cell r="B26" t="str">
            <v>Tasas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 t="str">
            <v>1.3.11.01.001</v>
          </cell>
          <cell r="B27" t="str">
            <v>Tasas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A28" t="str">
            <v>1.3.11.02</v>
          </cell>
          <cell r="B28" t="str">
            <v>Multas y sanciones</v>
          </cell>
          <cell r="C28">
            <v>76430541106.740005</v>
          </cell>
          <cell r="D28">
            <v>1987846957.3199999</v>
          </cell>
          <cell r="E28">
            <v>2555538308.5</v>
          </cell>
          <cell r="F28">
            <v>75862849755.559998</v>
          </cell>
        </row>
        <row r="29">
          <cell r="A29" t="str">
            <v>1.3.11.02.001</v>
          </cell>
          <cell r="B29" t="str">
            <v>Multas superintendencias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 t="str">
            <v>1.3.11.02.003</v>
          </cell>
          <cell r="B30" t="str">
            <v>Sanciones disciplinarias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1.3.11.02.004</v>
          </cell>
          <cell r="B31" t="str">
            <v>Sanciones contractuales</v>
          </cell>
          <cell r="C31">
            <v>76430541106.740005</v>
          </cell>
          <cell r="D31">
            <v>1987846957.3199999</v>
          </cell>
          <cell r="E31">
            <v>2555538308.5</v>
          </cell>
          <cell r="F31">
            <v>75862849755.559998</v>
          </cell>
        </row>
        <row r="32">
          <cell r="A32" t="str">
            <v>1.3.11.04</v>
          </cell>
          <cell r="B32" t="str">
            <v>Sanciones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 t="str">
            <v>1.3.11.04.005</v>
          </cell>
          <cell r="B33" t="str">
            <v>Contractuales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1.3.11.05</v>
          </cell>
          <cell r="B34" t="str">
            <v>Peajes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1.3.11.05.001</v>
          </cell>
          <cell r="B35" t="str">
            <v>Peajes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1.3.11.16</v>
          </cell>
          <cell r="B36" t="str">
            <v>Derechos de tránsito</v>
          </cell>
          <cell r="C36">
            <v>18612636056.34</v>
          </cell>
          <cell r="D36">
            <v>18951934344.459999</v>
          </cell>
          <cell r="E36">
            <v>18485388531</v>
          </cell>
          <cell r="F36">
            <v>19079181869.799999</v>
          </cell>
        </row>
        <row r="37">
          <cell r="A37" t="str">
            <v>1.3.11.16.001</v>
          </cell>
          <cell r="B37" t="str">
            <v>Derechos de tránsito</v>
          </cell>
          <cell r="C37">
            <v>18612636056.34</v>
          </cell>
          <cell r="D37">
            <v>18951934344.459999</v>
          </cell>
          <cell r="E37">
            <v>18485388531</v>
          </cell>
          <cell r="F37">
            <v>19079181869.799999</v>
          </cell>
        </row>
        <row r="38">
          <cell r="A38" t="str">
            <v>1.3.37</v>
          </cell>
          <cell r="B38" t="str">
            <v>TRANSFERENCIAS POR COBRAR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A39" t="str">
            <v>1.3.37.12</v>
          </cell>
          <cell r="B39" t="str">
            <v>Otras transferencias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A40" t="str">
            <v>1.3.37.12.001</v>
          </cell>
          <cell r="B40" t="str">
            <v>Otras transferencias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A41" t="str">
            <v>1.3.38</v>
          </cell>
          <cell r="B41" t="str">
            <v>SENTENCIAS, LAUDOS ARBITRALES Y CONCILIACIONES EXTRAJUDICIALES A FAVOR DE LA ENTIDAD</v>
          </cell>
          <cell r="C41">
            <v>96503809</v>
          </cell>
          <cell r="D41">
            <v>0</v>
          </cell>
          <cell r="E41">
            <v>0</v>
          </cell>
          <cell r="F41">
            <v>96503809</v>
          </cell>
        </row>
        <row r="42">
          <cell r="A42" t="str">
            <v>1.3.38.02</v>
          </cell>
          <cell r="B42" t="str">
            <v>Laudos arbitrales y conciliaciones extrajudiciales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A43" t="str">
            <v>1.3.38.02.001</v>
          </cell>
          <cell r="B43" t="str">
            <v>Laudos arbitrales y conciliaciones extrajudiciales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A44" t="str">
            <v>1.3.38.05</v>
          </cell>
          <cell r="B44" t="str">
            <v>Costas procesales</v>
          </cell>
          <cell r="C44">
            <v>96503809</v>
          </cell>
          <cell r="D44">
            <v>0</v>
          </cell>
          <cell r="E44">
            <v>0</v>
          </cell>
          <cell r="F44">
            <v>96503809</v>
          </cell>
        </row>
        <row r="45">
          <cell r="A45" t="str">
            <v>1.3.38.05.001</v>
          </cell>
          <cell r="B45" t="str">
            <v>Costas procesales</v>
          </cell>
          <cell r="C45">
            <v>96503809</v>
          </cell>
          <cell r="D45">
            <v>0</v>
          </cell>
          <cell r="E45">
            <v>0</v>
          </cell>
          <cell r="F45">
            <v>96503809</v>
          </cell>
        </row>
        <row r="46">
          <cell r="A46" t="str">
            <v>1.3.84</v>
          </cell>
          <cell r="B46" t="str">
            <v>OTRAS CUENTAS POR COBRAR</v>
          </cell>
          <cell r="C46">
            <v>379715041211.04999</v>
          </cell>
          <cell r="D46">
            <v>370478906668.34998</v>
          </cell>
          <cell r="E46">
            <v>740823718263.14001</v>
          </cell>
          <cell r="F46">
            <v>9370229616.2600002</v>
          </cell>
        </row>
        <row r="47">
          <cell r="A47" t="str">
            <v>1.3.84.05</v>
          </cell>
          <cell r="B47" t="str">
            <v>Comisiones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A48" t="str">
            <v>1.3.84.05.001</v>
          </cell>
          <cell r="B48" t="str">
            <v>Comisiones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49">
          <cell r="A49" t="str">
            <v>1.3.84.10</v>
          </cell>
          <cell r="B49" t="str">
            <v>Derechos cobrados por terceros</v>
          </cell>
          <cell r="C49">
            <v>25000098.34</v>
          </cell>
          <cell r="D49">
            <v>64741512.100000001</v>
          </cell>
          <cell r="E49">
            <v>0</v>
          </cell>
          <cell r="F49">
            <v>89741610.439999998</v>
          </cell>
        </row>
        <row r="50">
          <cell r="A50" t="str">
            <v>1.3.84.10.001</v>
          </cell>
          <cell r="B50" t="str">
            <v>Derechos cobrados por terceros</v>
          </cell>
          <cell r="C50">
            <v>25000098.34</v>
          </cell>
          <cell r="D50">
            <v>64741512.100000001</v>
          </cell>
          <cell r="E50">
            <v>0</v>
          </cell>
          <cell r="F50">
            <v>89741610.439999998</v>
          </cell>
        </row>
        <row r="51">
          <cell r="A51" t="str">
            <v>1.3.84.21</v>
          </cell>
          <cell r="B51" t="str">
            <v>Indemnizaciones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1.3.84.21.001</v>
          </cell>
          <cell r="B52" t="str">
            <v>Indemnizaciones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A53" t="str">
            <v>1.3.84.26</v>
          </cell>
          <cell r="B53" t="str">
            <v>Pago por cuenta de terceros</v>
          </cell>
          <cell r="C53">
            <v>59594228</v>
          </cell>
          <cell r="D53">
            <v>6960842</v>
          </cell>
          <cell r="E53">
            <v>9312469</v>
          </cell>
          <cell r="F53">
            <v>57242601</v>
          </cell>
        </row>
        <row r="54">
          <cell r="A54" t="str">
            <v>1.3.84.26.001</v>
          </cell>
          <cell r="B54" t="str">
            <v>Pago por cuenta de terceros</v>
          </cell>
          <cell r="C54">
            <v>59594228</v>
          </cell>
          <cell r="D54">
            <v>6960842</v>
          </cell>
          <cell r="E54">
            <v>9312469</v>
          </cell>
          <cell r="F54">
            <v>57242601</v>
          </cell>
        </row>
        <row r="55">
          <cell r="A55" t="str">
            <v>1.3.84.27</v>
          </cell>
          <cell r="B55" t="str">
            <v>Recursos de acreedores reintegrados a tesorerías</v>
          </cell>
          <cell r="C55">
            <v>370407201479.89001</v>
          </cell>
          <cell r="D55">
            <v>0</v>
          </cell>
          <cell r="E55">
            <v>370407201479.89001</v>
          </cell>
          <cell r="F55">
            <v>0</v>
          </cell>
        </row>
        <row r="56">
          <cell r="A56" t="str">
            <v>1.3.84.27.001</v>
          </cell>
          <cell r="B56" t="str">
            <v>Recursos de acreedores reintegrados a tesorerías</v>
          </cell>
          <cell r="C56">
            <v>370407201479.89001</v>
          </cell>
          <cell r="D56">
            <v>0</v>
          </cell>
          <cell r="E56">
            <v>370407201479.89001</v>
          </cell>
          <cell r="F56">
            <v>0</v>
          </cell>
        </row>
        <row r="57">
          <cell r="A57" t="str">
            <v>1.3.84.36</v>
          </cell>
          <cell r="B57" t="str">
            <v>Otros intereses por cobrar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A58" t="str">
            <v>1.3.84.36.001</v>
          </cell>
          <cell r="B58" t="str">
            <v>Otros intereses por cobrar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59">
          <cell r="A59" t="str">
            <v>1.3.84.39</v>
          </cell>
          <cell r="B59" t="str">
            <v>Arrendamiento operativo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A60" t="str">
            <v>1.3.84.39.001</v>
          </cell>
          <cell r="B60" t="str">
            <v>Arrendamiento operativo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A61" t="str">
            <v>1.3.84.90</v>
          </cell>
          <cell r="B61" t="str">
            <v>Otras cuentas por cobrar</v>
          </cell>
          <cell r="C61">
            <v>9223245404.8199997</v>
          </cell>
          <cell r="D61">
            <v>370407204314.25</v>
          </cell>
          <cell r="E61">
            <v>370407204314.25</v>
          </cell>
          <cell r="F61">
            <v>9223245404.8199997</v>
          </cell>
        </row>
        <row r="62">
          <cell r="A62" t="str">
            <v>1.3.84.90.001</v>
          </cell>
          <cell r="B62" t="str">
            <v>Otras cuentas por cobrar</v>
          </cell>
          <cell r="C62">
            <v>9223245404.8199997</v>
          </cell>
          <cell r="D62">
            <v>370407204314.25</v>
          </cell>
          <cell r="E62">
            <v>370407204314.25</v>
          </cell>
          <cell r="F62">
            <v>9223245404.8199997</v>
          </cell>
        </row>
        <row r="63">
          <cell r="A63" t="str">
            <v>1.3.84.90.002</v>
          </cell>
          <cell r="B63" t="str">
            <v>Mayores valores pagados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</row>
        <row r="64">
          <cell r="A64" t="str">
            <v>1.3.85</v>
          </cell>
          <cell r="B64" t="str">
            <v>CUENTAS POR COBRAR DE DIFÍCIL RECAUDO</v>
          </cell>
          <cell r="C64">
            <v>387305028593.59998</v>
          </cell>
          <cell r="D64">
            <v>0</v>
          </cell>
          <cell r="E64">
            <v>0</v>
          </cell>
          <cell r="F64">
            <v>387305028593.59998</v>
          </cell>
        </row>
        <row r="65">
          <cell r="A65" t="str">
            <v>1.3.85.90</v>
          </cell>
          <cell r="B65" t="str">
            <v>Otras cuentas por cobrar de difícil recaudo</v>
          </cell>
          <cell r="C65">
            <v>387305028593.59998</v>
          </cell>
          <cell r="D65">
            <v>0</v>
          </cell>
          <cell r="E65">
            <v>0</v>
          </cell>
          <cell r="F65">
            <v>387305028593.59998</v>
          </cell>
        </row>
        <row r="66">
          <cell r="A66" t="str">
            <v>1.3.85.90.001</v>
          </cell>
          <cell r="B66" t="str">
            <v>Otras cuentas por cobrar de difícil recaudo</v>
          </cell>
          <cell r="C66">
            <v>387305028593.59998</v>
          </cell>
          <cell r="D66">
            <v>0</v>
          </cell>
          <cell r="E66">
            <v>0</v>
          </cell>
          <cell r="F66">
            <v>387305028593.59998</v>
          </cell>
        </row>
        <row r="67">
          <cell r="A67" t="str">
            <v>1.3.86</v>
          </cell>
          <cell r="B67" t="str">
            <v>DETERIORO ACUMULADO DE CUENTAS POR COBRAR (CR)</v>
          </cell>
          <cell r="C67">
            <v>-2671582740.54</v>
          </cell>
          <cell r="D67">
            <v>2653140763.9000001</v>
          </cell>
          <cell r="E67">
            <v>45041396610.43</v>
          </cell>
          <cell r="F67">
            <v>-45059838587.07</v>
          </cell>
        </row>
        <row r="68">
          <cell r="A68" t="str">
            <v>1.3.86.14</v>
          </cell>
          <cell r="B68" t="str">
            <v>Contribuciones, tasas e ingresos no tributarios</v>
          </cell>
          <cell r="C68">
            <v>-2328685826.5900002</v>
          </cell>
          <cell r="D68">
            <v>2328685826.5900002</v>
          </cell>
          <cell r="E68">
            <v>0</v>
          </cell>
          <cell r="F68">
            <v>0</v>
          </cell>
        </row>
        <row r="69">
          <cell r="A69" t="str">
            <v>1.3.86.14.001</v>
          </cell>
          <cell r="B69" t="str">
            <v>Contribuciones, tasas e ingresos no tributarios</v>
          </cell>
          <cell r="C69">
            <v>-2328685826.5900002</v>
          </cell>
          <cell r="D69">
            <v>2328685826.5900002</v>
          </cell>
          <cell r="E69">
            <v>0</v>
          </cell>
          <cell r="F69">
            <v>0</v>
          </cell>
        </row>
        <row r="70">
          <cell r="A70" t="str">
            <v>1.3.86.90</v>
          </cell>
          <cell r="B70" t="str">
            <v>Otras cuentas por cobrar</v>
          </cell>
          <cell r="C70">
            <v>-342896913.94999999</v>
          </cell>
          <cell r="D70">
            <v>324454937.31</v>
          </cell>
          <cell r="E70">
            <v>45041396610.43</v>
          </cell>
          <cell r="F70">
            <v>-45059838587.07</v>
          </cell>
        </row>
        <row r="71">
          <cell r="A71" t="str">
            <v>1.3.86.90.001</v>
          </cell>
          <cell r="B71" t="str">
            <v>Otras cuentas por cobrar</v>
          </cell>
          <cell r="C71">
            <v>-342896913.94999999</v>
          </cell>
          <cell r="D71">
            <v>324454937.31</v>
          </cell>
          <cell r="E71">
            <v>45041396610.43</v>
          </cell>
          <cell r="F71">
            <v>-45059838587.07</v>
          </cell>
        </row>
        <row r="72">
          <cell r="A72" t="str">
            <v>1.6</v>
          </cell>
          <cell r="B72" t="str">
            <v>PROPIEDADES, PLANTA Y EQUIPO</v>
          </cell>
          <cell r="C72">
            <v>2809737263516.6401</v>
          </cell>
          <cell r="D72">
            <v>71164109771.089996</v>
          </cell>
          <cell r="E72">
            <v>8265141241.3900003</v>
          </cell>
          <cell r="F72">
            <v>2872636232046.3398</v>
          </cell>
        </row>
        <row r="73">
          <cell r="A73" t="str">
            <v>1.6.35</v>
          </cell>
          <cell r="B73" t="str">
            <v>BIENES MUEBLES EN BODEGA</v>
          </cell>
          <cell r="C73">
            <v>0</v>
          </cell>
          <cell r="D73">
            <v>88115930</v>
          </cell>
          <cell r="E73">
            <v>6533100</v>
          </cell>
          <cell r="F73">
            <v>81582830</v>
          </cell>
        </row>
        <row r="74">
          <cell r="A74" t="str">
            <v>1.6.35.01</v>
          </cell>
          <cell r="B74" t="str">
            <v>Maquinaria y equipo</v>
          </cell>
          <cell r="C74">
            <v>0</v>
          </cell>
          <cell r="D74">
            <v>73592337</v>
          </cell>
          <cell r="E74">
            <v>0</v>
          </cell>
          <cell r="F74">
            <v>73592337</v>
          </cell>
        </row>
        <row r="75">
          <cell r="A75" t="str">
            <v>1.6.35.01.004</v>
          </cell>
          <cell r="B75" t="str">
            <v>Maquinaria industrial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A76" t="str">
            <v>1.6.35.01.016</v>
          </cell>
          <cell r="B76" t="str">
            <v>Otra maquinaria y equipo</v>
          </cell>
          <cell r="C76">
            <v>0</v>
          </cell>
          <cell r="D76">
            <v>73592337</v>
          </cell>
          <cell r="E76">
            <v>0</v>
          </cell>
          <cell r="F76">
            <v>73592337</v>
          </cell>
        </row>
        <row r="77">
          <cell r="A77" t="str">
            <v>1.6.35.03</v>
          </cell>
          <cell r="B77" t="str">
            <v>Muebles, enseres y equipo de oficina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A78" t="str">
            <v>1.6.35.03.001</v>
          </cell>
          <cell r="B78" t="str">
            <v>Muebles y enseres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</row>
        <row r="79">
          <cell r="A79" t="str">
            <v>1.6.35.03.002</v>
          </cell>
          <cell r="B79" t="str">
            <v>Equipo y máquina de oficina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</row>
        <row r="80">
          <cell r="A80" t="str">
            <v>1.6.35.04</v>
          </cell>
          <cell r="B80" t="str">
            <v>Equipos de comunicación y computación</v>
          </cell>
          <cell r="C80">
            <v>0</v>
          </cell>
          <cell r="D80">
            <v>14523593</v>
          </cell>
          <cell r="E80">
            <v>6533100</v>
          </cell>
          <cell r="F80">
            <v>7990493</v>
          </cell>
        </row>
        <row r="81">
          <cell r="A81" t="str">
            <v>1.6.35.04.001</v>
          </cell>
          <cell r="B81" t="str">
            <v>Equipo de comunicación</v>
          </cell>
          <cell r="C81">
            <v>0</v>
          </cell>
          <cell r="D81">
            <v>7990493</v>
          </cell>
          <cell r="E81">
            <v>0</v>
          </cell>
          <cell r="F81">
            <v>7990493</v>
          </cell>
        </row>
        <row r="82">
          <cell r="A82" t="str">
            <v>1.6.35.04.002</v>
          </cell>
          <cell r="B82" t="str">
            <v>Equipo de computación</v>
          </cell>
          <cell r="C82">
            <v>0</v>
          </cell>
          <cell r="D82">
            <v>6533100</v>
          </cell>
          <cell r="E82">
            <v>6533100</v>
          </cell>
          <cell r="F82">
            <v>0</v>
          </cell>
        </row>
        <row r="83">
          <cell r="A83" t="str">
            <v>1.6.35.11</v>
          </cell>
          <cell r="B83" t="str">
            <v>Equipos de comedor, cocina, despensa y hotelería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A84" t="str">
            <v>1.6.35.11.002</v>
          </cell>
          <cell r="B84" t="str">
            <v>Equipo de restaurante y cafetería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A85" t="str">
            <v>1.6.37</v>
          </cell>
          <cell r="B85" t="str">
            <v>PROPIEDADES, PLANTA Y EQUIPO NO EXPLOTADOS</v>
          </cell>
          <cell r="C85">
            <v>583446256.53999996</v>
          </cell>
          <cell r="D85">
            <v>231227376.34</v>
          </cell>
          <cell r="E85">
            <v>698198294.71000004</v>
          </cell>
          <cell r="F85">
            <v>116475338.17</v>
          </cell>
        </row>
        <row r="86">
          <cell r="A86" t="str">
            <v>1.6.37.07</v>
          </cell>
          <cell r="B86" t="str">
            <v>Maquinaria y equipo</v>
          </cell>
          <cell r="C86">
            <v>10000</v>
          </cell>
          <cell r="D86">
            <v>112800000</v>
          </cell>
          <cell r="E86">
            <v>10000</v>
          </cell>
          <cell r="F86">
            <v>112800000</v>
          </cell>
        </row>
        <row r="87">
          <cell r="A87" t="str">
            <v>1.6.37.07.011</v>
          </cell>
          <cell r="B87" t="str">
            <v>Equipo de centros de control</v>
          </cell>
          <cell r="C87">
            <v>10000</v>
          </cell>
          <cell r="D87">
            <v>112800000</v>
          </cell>
          <cell r="E87">
            <v>10000</v>
          </cell>
          <cell r="F87">
            <v>112800000</v>
          </cell>
        </row>
        <row r="88">
          <cell r="A88" t="str">
            <v>1.6.37.09</v>
          </cell>
          <cell r="B88" t="str">
            <v>Muebles, enseres y equipo de oficina</v>
          </cell>
          <cell r="C88">
            <v>187489738.47999999</v>
          </cell>
          <cell r="D88">
            <v>0</v>
          </cell>
          <cell r="E88">
            <v>187489738.47999999</v>
          </cell>
          <cell r="F88">
            <v>0</v>
          </cell>
        </row>
        <row r="89">
          <cell r="A89" t="str">
            <v>1.6.37.09.001</v>
          </cell>
          <cell r="B89" t="str">
            <v>Muebles y enseres</v>
          </cell>
          <cell r="C89">
            <v>74731646.480000004</v>
          </cell>
          <cell r="D89">
            <v>0</v>
          </cell>
          <cell r="E89">
            <v>74731646.480000004</v>
          </cell>
          <cell r="F89">
            <v>0</v>
          </cell>
        </row>
        <row r="90">
          <cell r="A90" t="str">
            <v>1.6.37.09.002</v>
          </cell>
          <cell r="B90" t="str">
            <v>Equipo y máquina de oficina</v>
          </cell>
          <cell r="C90">
            <v>112758092</v>
          </cell>
          <cell r="D90">
            <v>0</v>
          </cell>
          <cell r="E90">
            <v>112758092</v>
          </cell>
          <cell r="F90">
            <v>0</v>
          </cell>
        </row>
        <row r="91">
          <cell r="A91" t="str">
            <v>1.6.37.10</v>
          </cell>
          <cell r="B91" t="str">
            <v>Equipos de comunicación y computación</v>
          </cell>
          <cell r="C91">
            <v>380359209.27999997</v>
          </cell>
          <cell r="D91">
            <v>118427376.34</v>
          </cell>
          <cell r="E91">
            <v>495111247.44999999</v>
          </cell>
          <cell r="F91">
            <v>3675338.17</v>
          </cell>
        </row>
        <row r="92">
          <cell r="A92" t="str">
            <v>1.6.37.10.001</v>
          </cell>
          <cell r="B92" t="str">
            <v>Equipo de comunicación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</row>
        <row r="93">
          <cell r="A93" t="str">
            <v>1.6.37.10.002</v>
          </cell>
          <cell r="B93" t="str">
            <v>Equipo de computación</v>
          </cell>
          <cell r="C93">
            <v>380359209.27999997</v>
          </cell>
          <cell r="D93">
            <v>118427376.34</v>
          </cell>
          <cell r="E93">
            <v>495111247.44999999</v>
          </cell>
          <cell r="F93">
            <v>3675338.17</v>
          </cell>
        </row>
        <row r="94">
          <cell r="A94" t="str">
            <v>1.6.37.11</v>
          </cell>
          <cell r="B94" t="str">
            <v>Equipos de transporte, tracción y elevación</v>
          </cell>
          <cell r="C94">
            <v>13427308.779999999</v>
          </cell>
          <cell r="D94">
            <v>0</v>
          </cell>
          <cell r="E94">
            <v>13427308.779999999</v>
          </cell>
          <cell r="F94">
            <v>0</v>
          </cell>
        </row>
        <row r="95">
          <cell r="A95" t="str">
            <v>1.6.37.11.002</v>
          </cell>
          <cell r="B95" t="str">
            <v>Terrestre</v>
          </cell>
          <cell r="C95">
            <v>13427308.779999999</v>
          </cell>
          <cell r="D95">
            <v>0</v>
          </cell>
          <cell r="E95">
            <v>13427308.779999999</v>
          </cell>
          <cell r="F95">
            <v>0</v>
          </cell>
        </row>
        <row r="96">
          <cell r="A96" t="str">
            <v>1.6.37.12</v>
          </cell>
          <cell r="B96" t="str">
            <v>Equipos de comedor, cocina, despensa y hotelería</v>
          </cell>
          <cell r="C96">
            <v>2160000</v>
          </cell>
          <cell r="D96">
            <v>0</v>
          </cell>
          <cell r="E96">
            <v>2160000</v>
          </cell>
          <cell r="F96">
            <v>0</v>
          </cell>
        </row>
        <row r="97">
          <cell r="A97" t="str">
            <v>1.6.37.12.002</v>
          </cell>
          <cell r="B97" t="str">
            <v>Equipo de restaurante y cafetería</v>
          </cell>
          <cell r="C97">
            <v>2160000</v>
          </cell>
          <cell r="D97">
            <v>0</v>
          </cell>
          <cell r="E97">
            <v>2160000</v>
          </cell>
          <cell r="F97">
            <v>0</v>
          </cell>
        </row>
        <row r="98">
          <cell r="A98" t="str">
            <v>1.6.50</v>
          </cell>
          <cell r="B98" t="str">
            <v>REDES, LÍNEAS Y CABLES</v>
          </cell>
          <cell r="C98">
            <v>323732673</v>
          </cell>
          <cell r="D98">
            <v>0</v>
          </cell>
          <cell r="E98">
            <v>0</v>
          </cell>
          <cell r="F98">
            <v>323732673</v>
          </cell>
        </row>
        <row r="99">
          <cell r="A99" t="str">
            <v>1.6.50.10</v>
          </cell>
          <cell r="B99" t="str">
            <v>Líneas y cables de telecomunicaciones</v>
          </cell>
          <cell r="C99">
            <v>323732673</v>
          </cell>
          <cell r="D99">
            <v>0</v>
          </cell>
          <cell r="E99">
            <v>0</v>
          </cell>
          <cell r="F99">
            <v>323732673</v>
          </cell>
        </row>
        <row r="100">
          <cell r="A100" t="str">
            <v>1.6.50.10.001</v>
          </cell>
          <cell r="B100" t="str">
            <v>Líneas y cables de telecomunicaciones</v>
          </cell>
          <cell r="C100">
            <v>323732673</v>
          </cell>
          <cell r="D100">
            <v>0</v>
          </cell>
          <cell r="E100">
            <v>0</v>
          </cell>
          <cell r="F100">
            <v>323732673</v>
          </cell>
        </row>
        <row r="101">
          <cell r="A101" t="str">
            <v>1.6.55</v>
          </cell>
          <cell r="B101" t="str">
            <v>MAQUINARIA Y EQUIPO</v>
          </cell>
          <cell r="C101">
            <v>870359697.44000006</v>
          </cell>
          <cell r="D101">
            <v>112810000</v>
          </cell>
          <cell r="E101">
            <v>225600000</v>
          </cell>
          <cell r="F101">
            <v>757569697.44000006</v>
          </cell>
        </row>
        <row r="102">
          <cell r="A102" t="str">
            <v>1.6.55.20</v>
          </cell>
          <cell r="B102" t="str">
            <v>Equipo de centros de control</v>
          </cell>
          <cell r="C102">
            <v>0</v>
          </cell>
          <cell r="D102">
            <v>112800000</v>
          </cell>
          <cell r="E102">
            <v>112800000</v>
          </cell>
          <cell r="F102">
            <v>0</v>
          </cell>
        </row>
        <row r="103">
          <cell r="A103" t="str">
            <v>1.6.55.20.001</v>
          </cell>
          <cell r="B103" t="str">
            <v>Equipo de centros de control</v>
          </cell>
          <cell r="C103">
            <v>0</v>
          </cell>
          <cell r="D103">
            <v>112800000</v>
          </cell>
          <cell r="E103">
            <v>112800000</v>
          </cell>
          <cell r="F103">
            <v>0</v>
          </cell>
        </row>
        <row r="104">
          <cell r="A104" t="str">
            <v>1.6.55.90</v>
          </cell>
          <cell r="B104" t="str">
            <v>Otra maquinaria y equipo</v>
          </cell>
          <cell r="C104">
            <v>870359697.44000006</v>
          </cell>
          <cell r="D104">
            <v>10000</v>
          </cell>
          <cell r="E104">
            <v>112800000</v>
          </cell>
          <cell r="F104">
            <v>757569697.44000006</v>
          </cell>
        </row>
        <row r="105">
          <cell r="A105" t="str">
            <v>1.6.55.90.001</v>
          </cell>
          <cell r="B105" t="str">
            <v>Otra maquinaria y equipo</v>
          </cell>
          <cell r="C105">
            <v>870359697.44000006</v>
          </cell>
          <cell r="D105">
            <v>10000</v>
          </cell>
          <cell r="E105">
            <v>112800000</v>
          </cell>
          <cell r="F105">
            <v>757569697.44000006</v>
          </cell>
        </row>
        <row r="106">
          <cell r="A106" t="str">
            <v>1.6.60</v>
          </cell>
          <cell r="B106" t="str">
            <v>EQUIPO MÉDICO Y CIENTÍFICO</v>
          </cell>
          <cell r="C106">
            <v>843400</v>
          </cell>
          <cell r="D106">
            <v>0</v>
          </cell>
          <cell r="E106">
            <v>0</v>
          </cell>
          <cell r="F106">
            <v>843400</v>
          </cell>
        </row>
        <row r="107">
          <cell r="A107" t="str">
            <v>1.6.60.90</v>
          </cell>
          <cell r="B107" t="str">
            <v>Otro equipo médico y científico</v>
          </cell>
          <cell r="C107">
            <v>843400</v>
          </cell>
          <cell r="D107">
            <v>0</v>
          </cell>
          <cell r="E107">
            <v>0</v>
          </cell>
          <cell r="F107">
            <v>843400</v>
          </cell>
        </row>
        <row r="108">
          <cell r="A108" t="str">
            <v>1.6.60.90.001</v>
          </cell>
          <cell r="B108" t="str">
            <v>Otro equipo médico y científico</v>
          </cell>
          <cell r="C108">
            <v>843400</v>
          </cell>
          <cell r="D108">
            <v>0</v>
          </cell>
          <cell r="E108">
            <v>0</v>
          </cell>
          <cell r="F108">
            <v>843400</v>
          </cell>
        </row>
        <row r="109">
          <cell r="A109" t="str">
            <v>1.6.65</v>
          </cell>
          <cell r="B109" t="str">
            <v>MUEBLES, ENSERES Y EQUIPO DE OFICINA</v>
          </cell>
          <cell r="C109">
            <v>6972743081.29</v>
          </cell>
          <cell r="D109">
            <v>187489738.47999999</v>
          </cell>
          <cell r="E109">
            <v>0</v>
          </cell>
          <cell r="F109">
            <v>7160232819.7700005</v>
          </cell>
        </row>
        <row r="110">
          <cell r="A110" t="str">
            <v>1.6.65.01</v>
          </cell>
          <cell r="B110" t="str">
            <v>Muebles y enseres</v>
          </cell>
          <cell r="C110">
            <v>6183718992.29</v>
          </cell>
          <cell r="D110">
            <v>74731646.480000004</v>
          </cell>
          <cell r="E110">
            <v>0</v>
          </cell>
          <cell r="F110">
            <v>6258450638.7700005</v>
          </cell>
        </row>
        <row r="111">
          <cell r="A111" t="str">
            <v>1.6.65.01.001</v>
          </cell>
          <cell r="B111" t="str">
            <v>Muebles y enseres</v>
          </cell>
          <cell r="C111">
            <v>6183718992.29</v>
          </cell>
          <cell r="D111">
            <v>74731646.480000004</v>
          </cell>
          <cell r="E111">
            <v>0</v>
          </cell>
          <cell r="F111">
            <v>6258450638.7700005</v>
          </cell>
        </row>
        <row r="112">
          <cell r="A112" t="str">
            <v>1.6.65.02</v>
          </cell>
          <cell r="B112" t="str">
            <v>Equipo y máquina de oficina</v>
          </cell>
          <cell r="C112">
            <v>789024089</v>
          </cell>
          <cell r="D112">
            <v>112758092</v>
          </cell>
          <cell r="E112">
            <v>0</v>
          </cell>
          <cell r="F112">
            <v>901782181</v>
          </cell>
        </row>
        <row r="113">
          <cell r="A113" t="str">
            <v>1.6.65.02.001</v>
          </cell>
          <cell r="B113" t="str">
            <v>Equipo y máquina de oficina</v>
          </cell>
          <cell r="C113">
            <v>789024089</v>
          </cell>
          <cell r="D113">
            <v>112758092</v>
          </cell>
          <cell r="E113">
            <v>0</v>
          </cell>
          <cell r="F113">
            <v>901782181</v>
          </cell>
        </row>
        <row r="114">
          <cell r="A114" t="str">
            <v>1.6.70</v>
          </cell>
          <cell r="B114" t="str">
            <v>EQUIPOS DE COMUNICACIÓN Y COMPUTACIÓN</v>
          </cell>
          <cell r="C114">
            <v>5936635590.6599998</v>
          </cell>
          <cell r="D114">
            <v>23150835.859999999</v>
          </cell>
          <cell r="E114">
            <v>118427376.34</v>
          </cell>
          <cell r="F114">
            <v>5841359050.1800003</v>
          </cell>
        </row>
        <row r="115">
          <cell r="A115" t="str">
            <v>1.6.70.01</v>
          </cell>
          <cell r="B115" t="str">
            <v>Equipo de comunicación</v>
          </cell>
          <cell r="C115">
            <v>656205751.33000004</v>
          </cell>
          <cell r="D115">
            <v>0</v>
          </cell>
          <cell r="E115">
            <v>0</v>
          </cell>
          <cell r="F115">
            <v>656205751.33000004</v>
          </cell>
        </row>
        <row r="116">
          <cell r="A116" t="str">
            <v>1.6.70.01.001</v>
          </cell>
          <cell r="B116" t="str">
            <v>Equipo de comunicación</v>
          </cell>
          <cell r="C116">
            <v>656205751.33000004</v>
          </cell>
          <cell r="D116">
            <v>0</v>
          </cell>
          <cell r="E116">
            <v>0</v>
          </cell>
          <cell r="F116">
            <v>656205751.33000004</v>
          </cell>
        </row>
        <row r="117">
          <cell r="A117" t="str">
            <v>1.6.70.02</v>
          </cell>
          <cell r="B117" t="str">
            <v>Equipo de computación</v>
          </cell>
          <cell r="C117">
            <v>5280429839.3299999</v>
          </cell>
          <cell r="D117">
            <v>23150835.859999999</v>
          </cell>
          <cell r="E117">
            <v>118427376.34</v>
          </cell>
          <cell r="F117">
            <v>5185153298.8500004</v>
          </cell>
        </row>
        <row r="118">
          <cell r="A118" t="str">
            <v>1.6.70.02.001</v>
          </cell>
          <cell r="B118" t="str">
            <v>Equipo de computación</v>
          </cell>
          <cell r="C118">
            <v>5280429839.3299999</v>
          </cell>
          <cell r="D118">
            <v>23150835.859999999</v>
          </cell>
          <cell r="E118">
            <v>118427376.34</v>
          </cell>
          <cell r="F118">
            <v>5185153298.8500004</v>
          </cell>
        </row>
        <row r="119">
          <cell r="A119" t="str">
            <v>1.6.75</v>
          </cell>
          <cell r="B119" t="str">
            <v>EQUIPOS DE TRANSPORTE, TRACCIÓN Y ELEVACIÓN</v>
          </cell>
          <cell r="C119">
            <v>1269501839.6199999</v>
          </cell>
          <cell r="D119">
            <v>13427308.779999999</v>
          </cell>
          <cell r="E119">
            <v>0</v>
          </cell>
          <cell r="F119">
            <v>1282929148.4000001</v>
          </cell>
        </row>
        <row r="120">
          <cell r="A120" t="str">
            <v>1.6.75.02</v>
          </cell>
          <cell r="B120" t="str">
            <v>Terrestre</v>
          </cell>
          <cell r="C120">
            <v>1269501839.6199999</v>
          </cell>
          <cell r="D120">
            <v>13427308.779999999</v>
          </cell>
          <cell r="E120">
            <v>0</v>
          </cell>
          <cell r="F120">
            <v>1282929148.4000001</v>
          </cell>
        </row>
        <row r="121">
          <cell r="A121" t="str">
            <v>1.6.75.02.001</v>
          </cell>
          <cell r="B121" t="str">
            <v>Terrestre</v>
          </cell>
          <cell r="C121">
            <v>1269501839.6199999</v>
          </cell>
          <cell r="D121">
            <v>13427308.779999999</v>
          </cell>
          <cell r="E121">
            <v>0</v>
          </cell>
          <cell r="F121">
            <v>1282929148.4000001</v>
          </cell>
        </row>
        <row r="122">
          <cell r="A122" t="str">
            <v>1.6.80</v>
          </cell>
          <cell r="B122" t="str">
            <v>EQUIPOS DE COMEDOR, COCINA, DESPENSA Y HOTELERÍA</v>
          </cell>
          <cell r="C122">
            <v>7416519.9000000004</v>
          </cell>
          <cell r="D122">
            <v>2160000</v>
          </cell>
          <cell r="E122">
            <v>0</v>
          </cell>
          <cell r="F122">
            <v>9576519.9000000004</v>
          </cell>
        </row>
        <row r="123">
          <cell r="A123" t="str">
            <v>1.6.80.02</v>
          </cell>
          <cell r="B123" t="str">
            <v>Equipo de restaurante y cafetería</v>
          </cell>
          <cell r="C123">
            <v>7416519.9000000004</v>
          </cell>
          <cell r="D123">
            <v>2160000</v>
          </cell>
          <cell r="E123">
            <v>0</v>
          </cell>
          <cell r="F123">
            <v>9576519.9000000004</v>
          </cell>
        </row>
        <row r="124">
          <cell r="A124" t="str">
            <v>1.6.80.02.001</v>
          </cell>
          <cell r="B124" t="str">
            <v>Equipo de restaurante y cafetería</v>
          </cell>
          <cell r="C124">
            <v>7416519.9000000004</v>
          </cell>
          <cell r="D124">
            <v>2160000</v>
          </cell>
          <cell r="E124">
            <v>0</v>
          </cell>
          <cell r="F124">
            <v>9576519.9000000004</v>
          </cell>
        </row>
        <row r="125">
          <cell r="A125" t="str">
            <v>1.6.83</v>
          </cell>
          <cell r="B125" t="str">
            <v>PROPIEDADES, PLANTA Y EQUIPO EN CONCESIÓN</v>
          </cell>
          <cell r="C125">
            <v>2811679392007.6802</v>
          </cell>
          <cell r="D125">
            <v>69198898617.029999</v>
          </cell>
          <cell r="E125">
            <v>4687862495.29</v>
          </cell>
          <cell r="F125">
            <v>2876190428129.4199</v>
          </cell>
        </row>
        <row r="126">
          <cell r="A126" t="str">
            <v>1.6.83.02</v>
          </cell>
          <cell r="B126" t="str">
            <v>Edificaciones</v>
          </cell>
          <cell r="C126">
            <v>67387012471.339996</v>
          </cell>
          <cell r="D126">
            <v>466826563</v>
          </cell>
          <cell r="E126">
            <v>1047745546.08</v>
          </cell>
          <cell r="F126">
            <v>66806093488.260002</v>
          </cell>
        </row>
        <row r="127">
          <cell r="A127" t="str">
            <v>1.6.83.02.014</v>
          </cell>
          <cell r="B127" t="str">
            <v>Casetas y campamentos</v>
          </cell>
          <cell r="C127">
            <v>19258410259.07</v>
          </cell>
          <cell r="D127">
            <v>466826563</v>
          </cell>
          <cell r="E127">
            <v>0</v>
          </cell>
          <cell r="F127">
            <v>19725236822.07</v>
          </cell>
        </row>
        <row r="128">
          <cell r="A128" t="str">
            <v>1.6.83.02.016</v>
          </cell>
          <cell r="B128" t="str">
            <v>Bodegas</v>
          </cell>
          <cell r="C128">
            <v>48128602212.269997</v>
          </cell>
          <cell r="D128">
            <v>0</v>
          </cell>
          <cell r="E128">
            <v>1047745546.08</v>
          </cell>
          <cell r="F128">
            <v>47080856666.190002</v>
          </cell>
        </row>
        <row r="129">
          <cell r="A129" t="str">
            <v>1.6.83.03</v>
          </cell>
          <cell r="B129" t="str">
            <v>Plantas, ductos y túneles</v>
          </cell>
          <cell r="C129">
            <v>3374978905.3800001</v>
          </cell>
          <cell r="D129">
            <v>1019993238.4400001</v>
          </cell>
          <cell r="E129">
            <v>117469909</v>
          </cell>
          <cell r="F129">
            <v>4277502234.8200002</v>
          </cell>
        </row>
        <row r="130">
          <cell r="A130" t="str">
            <v>1.6.83.03.001</v>
          </cell>
          <cell r="B130" t="str">
            <v>Plantas de generación</v>
          </cell>
          <cell r="C130">
            <v>3374978905.3800001</v>
          </cell>
          <cell r="D130">
            <v>1019993238.4400001</v>
          </cell>
          <cell r="E130">
            <v>117469909</v>
          </cell>
          <cell r="F130">
            <v>4277502234.8200002</v>
          </cell>
        </row>
        <row r="131">
          <cell r="A131" t="str">
            <v>1.6.83.04</v>
          </cell>
          <cell r="B131" t="str">
            <v>Redes, líneas y cables</v>
          </cell>
          <cell r="C131">
            <v>4747356176.6800003</v>
          </cell>
          <cell r="D131">
            <v>11652557047</v>
          </cell>
          <cell r="E131">
            <v>0</v>
          </cell>
          <cell r="F131">
            <v>16399913223.68</v>
          </cell>
        </row>
        <row r="132">
          <cell r="A132" t="str">
            <v>1.6.83.04.007</v>
          </cell>
          <cell r="B132" t="str">
            <v>Líneas y cables de transmisión</v>
          </cell>
          <cell r="C132">
            <v>1142056465.48</v>
          </cell>
          <cell r="D132">
            <v>0</v>
          </cell>
          <cell r="E132">
            <v>0</v>
          </cell>
          <cell r="F132">
            <v>1142056465.48</v>
          </cell>
        </row>
        <row r="133">
          <cell r="A133" t="str">
            <v>1.6.83.04.009</v>
          </cell>
          <cell r="B133" t="str">
            <v>Líneas y cables de telecomunicaciones</v>
          </cell>
          <cell r="C133">
            <v>1695793072.3499999</v>
          </cell>
          <cell r="D133">
            <v>1666000</v>
          </cell>
          <cell r="E133">
            <v>0</v>
          </cell>
          <cell r="F133">
            <v>1697459072.3499999</v>
          </cell>
        </row>
        <row r="134">
          <cell r="A134" t="str">
            <v>1.6.83.04.011</v>
          </cell>
          <cell r="B134" t="str">
            <v>Otras redes, líneas y cables</v>
          </cell>
          <cell r="C134">
            <v>1909506638.8499999</v>
          </cell>
          <cell r="D134">
            <v>11650891047</v>
          </cell>
          <cell r="E134">
            <v>0</v>
          </cell>
          <cell r="F134">
            <v>13560397685.85</v>
          </cell>
        </row>
        <row r="135">
          <cell r="A135" t="str">
            <v>1.6.83.05</v>
          </cell>
          <cell r="B135" t="str">
            <v>Maquinaria y equipo</v>
          </cell>
          <cell r="C135">
            <v>965756858317.79004</v>
          </cell>
          <cell r="D135">
            <v>30133108824.799999</v>
          </cell>
          <cell r="E135">
            <v>60063898</v>
          </cell>
          <cell r="F135">
            <v>995829903244.58997</v>
          </cell>
        </row>
        <row r="136">
          <cell r="A136" t="str">
            <v>1.6.83.05.001</v>
          </cell>
          <cell r="B136" t="str">
            <v>Equipo de construcción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</row>
        <row r="137">
          <cell r="A137" t="str">
            <v>1.6.83.05.004</v>
          </cell>
          <cell r="B137" t="str">
            <v>Maquinaria industrial</v>
          </cell>
          <cell r="C137">
            <v>201847182976.01999</v>
          </cell>
          <cell r="D137">
            <v>16618805291.1</v>
          </cell>
          <cell r="E137">
            <v>0</v>
          </cell>
          <cell r="F137">
            <v>218465988267.12</v>
          </cell>
        </row>
        <row r="138">
          <cell r="A138" t="str">
            <v>1.6.83.05.009</v>
          </cell>
          <cell r="B138" t="str">
            <v>Herramientas y accesorios</v>
          </cell>
          <cell r="C138">
            <v>8990260</v>
          </cell>
          <cell r="D138">
            <v>0</v>
          </cell>
          <cell r="E138">
            <v>0</v>
          </cell>
          <cell r="F138">
            <v>8990260</v>
          </cell>
        </row>
        <row r="139">
          <cell r="A139" t="str">
            <v>1.6.83.05.010</v>
          </cell>
          <cell r="B139" t="str">
            <v>Equipo para estaciones de bombeo</v>
          </cell>
          <cell r="C139">
            <v>3668366075</v>
          </cell>
          <cell r="D139">
            <v>0</v>
          </cell>
          <cell r="E139">
            <v>0</v>
          </cell>
          <cell r="F139">
            <v>3668366075</v>
          </cell>
        </row>
        <row r="140">
          <cell r="A140" t="str">
            <v>1.6.83.05.011</v>
          </cell>
          <cell r="B140" t="str">
            <v>Equipo de centros de control</v>
          </cell>
          <cell r="C140">
            <v>31242146405.970001</v>
          </cell>
          <cell r="D140">
            <v>4110352814.29</v>
          </cell>
          <cell r="E140">
            <v>35810468</v>
          </cell>
          <cell r="F140">
            <v>35316688752.260002</v>
          </cell>
        </row>
        <row r="141">
          <cell r="A141" t="str">
            <v>1.6.83.05.012</v>
          </cell>
          <cell r="B141" t="str">
            <v>Equipo de ayuda audiovisual</v>
          </cell>
          <cell r="C141">
            <v>208974855.05000001</v>
          </cell>
          <cell r="D141">
            <v>0</v>
          </cell>
          <cell r="E141">
            <v>0</v>
          </cell>
          <cell r="F141">
            <v>208974855.05000001</v>
          </cell>
        </row>
        <row r="142">
          <cell r="A142" t="str">
            <v>1.6.83.05.014</v>
          </cell>
          <cell r="B142" t="str">
            <v>Maquinaria y equipo de propiedad de terceros</v>
          </cell>
          <cell r="C142">
            <v>179996099704</v>
          </cell>
          <cell r="D142">
            <v>0</v>
          </cell>
          <cell r="E142">
            <v>0</v>
          </cell>
          <cell r="F142">
            <v>179996099704</v>
          </cell>
        </row>
        <row r="143">
          <cell r="A143" t="str">
            <v>1.6.83.05.015</v>
          </cell>
          <cell r="B143" t="str">
            <v>Equipo de seguridad y rescate</v>
          </cell>
          <cell r="C143">
            <v>7479649061.8500004</v>
          </cell>
          <cell r="D143">
            <v>550951301.62</v>
          </cell>
          <cell r="E143">
            <v>0</v>
          </cell>
          <cell r="F143">
            <v>8030600363.4700003</v>
          </cell>
        </row>
        <row r="144">
          <cell r="A144" t="str">
            <v>1.6.83.05.016</v>
          </cell>
          <cell r="B144" t="str">
            <v>Otra maquinaria y equipo</v>
          </cell>
          <cell r="C144">
            <v>541305448979.90002</v>
          </cell>
          <cell r="D144">
            <v>8852999417.7900009</v>
          </cell>
          <cell r="E144">
            <v>24253430</v>
          </cell>
          <cell r="F144">
            <v>550134194967.68994</v>
          </cell>
        </row>
        <row r="145">
          <cell r="A145" t="str">
            <v>1.6.83.06</v>
          </cell>
          <cell r="B145" t="str">
            <v>Equipo médico y científico</v>
          </cell>
          <cell r="C145">
            <v>420334329</v>
          </cell>
          <cell r="D145">
            <v>0</v>
          </cell>
          <cell r="E145">
            <v>0</v>
          </cell>
          <cell r="F145">
            <v>420334329</v>
          </cell>
        </row>
        <row r="146">
          <cell r="A146" t="str">
            <v>1.6.83.06.008</v>
          </cell>
          <cell r="B146" t="str">
            <v>Equipo de servicio ambulatorio</v>
          </cell>
          <cell r="C146">
            <v>93520000</v>
          </cell>
          <cell r="D146">
            <v>0</v>
          </cell>
          <cell r="E146">
            <v>0</v>
          </cell>
          <cell r="F146">
            <v>93520000</v>
          </cell>
        </row>
        <row r="147">
          <cell r="A147" t="str">
            <v>1.6.83.06.009</v>
          </cell>
          <cell r="B147" t="str">
            <v>Equipo médico y científico de propiedad de terceros</v>
          </cell>
          <cell r="C147">
            <v>326814329</v>
          </cell>
          <cell r="D147">
            <v>0</v>
          </cell>
          <cell r="E147">
            <v>0</v>
          </cell>
          <cell r="F147">
            <v>326814329</v>
          </cell>
        </row>
        <row r="148">
          <cell r="A148" t="str">
            <v>1.6.83.07</v>
          </cell>
          <cell r="B148" t="str">
            <v>Muebles, enseres y equipo de oficina</v>
          </cell>
          <cell r="C148">
            <v>25142136970.849998</v>
          </cell>
          <cell r="D148">
            <v>3968711219.7199998</v>
          </cell>
          <cell r="E148">
            <v>55567823</v>
          </cell>
          <cell r="F148">
            <v>29055280367.57</v>
          </cell>
        </row>
        <row r="149">
          <cell r="A149" t="str">
            <v>1.6.83.07.001</v>
          </cell>
          <cell r="B149" t="str">
            <v>Muebles y enseres</v>
          </cell>
          <cell r="C149">
            <v>11418572223.120001</v>
          </cell>
          <cell r="D149">
            <v>3968711219.7199998</v>
          </cell>
          <cell r="E149">
            <v>25735920</v>
          </cell>
          <cell r="F149">
            <v>15361547522.84</v>
          </cell>
        </row>
        <row r="150">
          <cell r="A150" t="str">
            <v>1.6.83.07.002</v>
          </cell>
          <cell r="B150" t="str">
            <v>Equipo y máquina de oficina</v>
          </cell>
          <cell r="C150">
            <v>5770746.7300000004</v>
          </cell>
          <cell r="D150">
            <v>0</v>
          </cell>
          <cell r="E150">
            <v>0</v>
          </cell>
          <cell r="F150">
            <v>5770746.7300000004</v>
          </cell>
        </row>
        <row r="151">
          <cell r="A151" t="str">
            <v>1.6.83.07.004</v>
          </cell>
          <cell r="B151" t="str">
            <v>Muebles, enseres y equipo de oficina de propiedad de terceros</v>
          </cell>
          <cell r="C151">
            <v>13672247845</v>
          </cell>
          <cell r="D151">
            <v>0</v>
          </cell>
          <cell r="E151">
            <v>0</v>
          </cell>
          <cell r="F151">
            <v>13672247845</v>
          </cell>
        </row>
        <row r="152">
          <cell r="A152" t="str">
            <v>1.6.83.07.005</v>
          </cell>
          <cell r="B152" t="str">
            <v>Otros muebles, enseres y equipo de oficina</v>
          </cell>
          <cell r="C152">
            <v>45546156</v>
          </cell>
          <cell r="D152">
            <v>0</v>
          </cell>
          <cell r="E152">
            <v>29831903</v>
          </cell>
          <cell r="F152">
            <v>15714253</v>
          </cell>
        </row>
        <row r="153">
          <cell r="A153" t="str">
            <v>1.6.83.08</v>
          </cell>
          <cell r="B153" t="str">
            <v>Equipos de comunicación y computación</v>
          </cell>
          <cell r="C153">
            <v>106158629513.72</v>
          </cell>
          <cell r="D153">
            <v>11515194515.219999</v>
          </cell>
          <cell r="E153">
            <v>2471269516.8800001</v>
          </cell>
          <cell r="F153">
            <v>115202554512.06</v>
          </cell>
        </row>
        <row r="154">
          <cell r="A154" t="str">
            <v>1.6.83.08.001</v>
          </cell>
          <cell r="B154" t="str">
            <v>Equipo de comunicación</v>
          </cell>
          <cell r="C154">
            <v>29743761891.220001</v>
          </cell>
          <cell r="D154">
            <v>3925436856.4099998</v>
          </cell>
          <cell r="E154">
            <v>71114850.859999999</v>
          </cell>
          <cell r="F154">
            <v>33598083896.77</v>
          </cell>
        </row>
        <row r="155">
          <cell r="A155" t="str">
            <v>1.6.83.08.002</v>
          </cell>
          <cell r="B155" t="str">
            <v>Equipo de computación</v>
          </cell>
          <cell r="C155">
            <v>16931489627.32</v>
          </cell>
          <cell r="D155">
            <v>4495405684.3999996</v>
          </cell>
          <cell r="E155">
            <v>2302785541.9299998</v>
          </cell>
          <cell r="F155">
            <v>19124109769.790001</v>
          </cell>
        </row>
        <row r="156">
          <cell r="A156" t="str">
            <v>1.6.83.08.003</v>
          </cell>
          <cell r="B156" t="str">
            <v>Satélites y antenas</v>
          </cell>
          <cell r="C156">
            <v>53235707</v>
          </cell>
          <cell r="D156">
            <v>251185907.41</v>
          </cell>
          <cell r="E156">
            <v>0</v>
          </cell>
          <cell r="F156">
            <v>304421614.41000003</v>
          </cell>
        </row>
        <row r="157">
          <cell r="A157" t="str">
            <v>1.6.83.08.004</v>
          </cell>
          <cell r="B157" t="str">
            <v>Equipos de radares</v>
          </cell>
          <cell r="C157">
            <v>6896890121.2200003</v>
          </cell>
          <cell r="D157">
            <v>2843166067</v>
          </cell>
          <cell r="E157">
            <v>97369124.090000004</v>
          </cell>
          <cell r="F157">
            <v>9642687064.1299992</v>
          </cell>
        </row>
        <row r="158">
          <cell r="A158" t="str">
            <v>1.6.83.08.006</v>
          </cell>
          <cell r="B158" t="str">
            <v>Equipos de comunicación y computación de propiedad de terceros</v>
          </cell>
          <cell r="C158">
            <v>44165978144</v>
          </cell>
          <cell r="D158">
            <v>0</v>
          </cell>
          <cell r="E158">
            <v>0</v>
          </cell>
          <cell r="F158">
            <v>44165978144</v>
          </cell>
        </row>
        <row r="159">
          <cell r="A159" t="str">
            <v>1.6.83.08.007</v>
          </cell>
          <cell r="B159" t="str">
            <v>Otros equipos de comunicación y computación</v>
          </cell>
          <cell r="C159">
            <v>8367274022.96</v>
          </cell>
          <cell r="D159">
            <v>0</v>
          </cell>
          <cell r="E159">
            <v>0</v>
          </cell>
          <cell r="F159">
            <v>8367274022.96</v>
          </cell>
        </row>
        <row r="160">
          <cell r="A160" t="str">
            <v>1.6.83.09</v>
          </cell>
          <cell r="B160" t="str">
            <v>Equipos de transporte, tracción y elevación</v>
          </cell>
          <cell r="C160">
            <v>1629680878017.9199</v>
          </cell>
          <cell r="D160">
            <v>10442507208.85</v>
          </cell>
          <cell r="E160">
            <v>935745802.33000004</v>
          </cell>
          <cell r="F160">
            <v>1639187639424.4399</v>
          </cell>
        </row>
        <row r="161">
          <cell r="A161" t="str">
            <v>1.6.83.09.002</v>
          </cell>
          <cell r="B161" t="str">
            <v>Terrestre</v>
          </cell>
          <cell r="C161">
            <v>125703117391.10001</v>
          </cell>
          <cell r="D161">
            <v>7661235323.8500004</v>
          </cell>
          <cell r="E161">
            <v>722385802</v>
          </cell>
          <cell r="F161">
            <v>132641966912.95</v>
          </cell>
        </row>
        <row r="162">
          <cell r="A162" t="str">
            <v>1.6.83.09.003</v>
          </cell>
          <cell r="B162" t="str">
            <v>Marítimo y fluvial</v>
          </cell>
          <cell r="C162">
            <v>166147712347.89001</v>
          </cell>
          <cell r="D162">
            <v>2746271885</v>
          </cell>
          <cell r="E162">
            <v>213360000</v>
          </cell>
          <cell r="F162">
            <v>168680624232.89001</v>
          </cell>
        </row>
        <row r="163">
          <cell r="A163" t="str">
            <v>1.6.83.09.004</v>
          </cell>
          <cell r="B163" t="str">
            <v>De tracción</v>
          </cell>
          <cell r="C163">
            <v>12895039019.1</v>
          </cell>
          <cell r="D163">
            <v>35000000</v>
          </cell>
          <cell r="E163">
            <v>0.33</v>
          </cell>
          <cell r="F163">
            <v>12930039018.77</v>
          </cell>
        </row>
        <row r="164">
          <cell r="A164" t="str">
            <v>1.6.83.09.005</v>
          </cell>
          <cell r="B164" t="str">
            <v>De elevación</v>
          </cell>
          <cell r="C164">
            <v>1293664740668.8301</v>
          </cell>
          <cell r="D164">
            <v>0</v>
          </cell>
          <cell r="E164">
            <v>0</v>
          </cell>
          <cell r="F164">
            <v>1293664740668.8301</v>
          </cell>
        </row>
        <row r="165">
          <cell r="A165" t="str">
            <v>1.6.83.09.007</v>
          </cell>
          <cell r="B165" t="str">
            <v>Equipos de transporte, tracción y elevación de propiedad de terceros</v>
          </cell>
          <cell r="C165">
            <v>31270268591</v>
          </cell>
          <cell r="D165">
            <v>0</v>
          </cell>
          <cell r="E165">
            <v>0</v>
          </cell>
          <cell r="F165">
            <v>31270268591</v>
          </cell>
        </row>
        <row r="166">
          <cell r="A166" t="str">
            <v>1.6.83.10</v>
          </cell>
          <cell r="B166" t="str">
            <v>Construcciones en curso</v>
          </cell>
          <cell r="C166">
            <v>9011207305</v>
          </cell>
          <cell r="D166">
            <v>0</v>
          </cell>
          <cell r="E166">
            <v>0</v>
          </cell>
          <cell r="F166">
            <v>9011207305</v>
          </cell>
        </row>
        <row r="167">
          <cell r="A167" t="str">
            <v>1.6.83.10.004</v>
          </cell>
          <cell r="B167" t="str">
            <v>Construcciones en curso - otras construcciones en curso</v>
          </cell>
          <cell r="C167">
            <v>9011207305</v>
          </cell>
          <cell r="D167">
            <v>0</v>
          </cell>
          <cell r="E167">
            <v>0</v>
          </cell>
          <cell r="F167">
            <v>9011207305</v>
          </cell>
        </row>
        <row r="168">
          <cell r="A168" t="str">
            <v>1.6.85</v>
          </cell>
          <cell r="B168" t="str">
            <v>DEPRECIACIÓN ACUMULADA DE PROPIEDADES, PLANTA Y EQUIPO (CR)</v>
          </cell>
          <cell r="C168">
            <v>-17906807549.490002</v>
          </cell>
          <cell r="D168">
            <v>1306829964.5999999</v>
          </cell>
          <cell r="E168">
            <v>2528519975.0500002</v>
          </cell>
          <cell r="F168">
            <v>-19128497559.939999</v>
          </cell>
        </row>
        <row r="169">
          <cell r="A169" t="str">
            <v>1.6.85.03</v>
          </cell>
          <cell r="B169" t="str">
            <v>Redes, líneas y cables</v>
          </cell>
          <cell r="C169">
            <v>-323732673</v>
          </cell>
          <cell r="D169">
            <v>0</v>
          </cell>
          <cell r="E169">
            <v>0</v>
          </cell>
          <cell r="F169">
            <v>-323732673</v>
          </cell>
        </row>
        <row r="170">
          <cell r="A170" t="str">
            <v>1.6.85.03.009</v>
          </cell>
          <cell r="B170" t="str">
            <v>Líneas y cables de telecomunicaciones</v>
          </cell>
          <cell r="C170">
            <v>-323732673</v>
          </cell>
          <cell r="D170">
            <v>0</v>
          </cell>
          <cell r="E170">
            <v>0</v>
          </cell>
          <cell r="F170">
            <v>-323732673</v>
          </cell>
        </row>
        <row r="171">
          <cell r="A171" t="str">
            <v>1.6.85.04</v>
          </cell>
          <cell r="B171" t="str">
            <v>Maquinaria y equipo</v>
          </cell>
          <cell r="C171">
            <v>-762076418.33000004</v>
          </cell>
          <cell r="D171">
            <v>110920000</v>
          </cell>
          <cell r="E171">
            <v>4743612.59</v>
          </cell>
          <cell r="F171">
            <v>-655900030.91999996</v>
          </cell>
        </row>
        <row r="172">
          <cell r="A172" t="str">
            <v>1.6.85.04.016</v>
          </cell>
          <cell r="B172" t="str">
            <v>Otra maquinaria y equipo</v>
          </cell>
          <cell r="C172">
            <v>-762076418.33000004</v>
          </cell>
          <cell r="D172">
            <v>110920000</v>
          </cell>
          <cell r="E172">
            <v>4743612.59</v>
          </cell>
          <cell r="F172">
            <v>-655900030.91999996</v>
          </cell>
        </row>
        <row r="173">
          <cell r="A173" t="str">
            <v>1.6.85.05</v>
          </cell>
          <cell r="B173" t="str">
            <v>Equipo médico y científico</v>
          </cell>
          <cell r="C173">
            <v>-836400</v>
          </cell>
          <cell r="D173">
            <v>0</v>
          </cell>
          <cell r="E173">
            <v>3500</v>
          </cell>
          <cell r="F173">
            <v>-839900</v>
          </cell>
        </row>
        <row r="174">
          <cell r="A174" t="str">
            <v>1.6.85.05.001</v>
          </cell>
          <cell r="B174" t="str">
            <v>Equipo de investigación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</row>
        <row r="175">
          <cell r="A175" t="str">
            <v>1.6.85.05.002</v>
          </cell>
          <cell r="B175" t="str">
            <v>Equipo de laboratorio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</row>
        <row r="176">
          <cell r="A176" t="str">
            <v>1.6.85.05.010</v>
          </cell>
          <cell r="B176" t="str">
            <v>Otro equipo médico y científico</v>
          </cell>
          <cell r="C176">
            <v>-836400</v>
          </cell>
          <cell r="D176">
            <v>0</v>
          </cell>
          <cell r="E176">
            <v>3500</v>
          </cell>
          <cell r="F176">
            <v>-839900</v>
          </cell>
        </row>
        <row r="177">
          <cell r="A177" t="str">
            <v>1.6.85.06</v>
          </cell>
          <cell r="B177" t="str">
            <v>Muebles, enseres y equipo de oficina</v>
          </cell>
          <cell r="C177">
            <v>-6015669868.3400002</v>
          </cell>
          <cell r="D177">
            <v>0</v>
          </cell>
          <cell r="E177">
            <v>228197189.33000001</v>
          </cell>
          <cell r="F177">
            <v>-6243867057.6700001</v>
          </cell>
        </row>
        <row r="178">
          <cell r="A178" t="str">
            <v>1.6.85.06.001</v>
          </cell>
          <cell r="B178" t="str">
            <v>Muebles y enseres</v>
          </cell>
          <cell r="C178">
            <v>-5469326610.9499998</v>
          </cell>
          <cell r="D178">
            <v>0</v>
          </cell>
          <cell r="E178">
            <v>112196987.01000001</v>
          </cell>
          <cell r="F178">
            <v>-5581523597.96</v>
          </cell>
        </row>
        <row r="179">
          <cell r="A179" t="str">
            <v>1.6.85.06.002</v>
          </cell>
          <cell r="B179" t="str">
            <v>Equipo y máquina de oficina</v>
          </cell>
          <cell r="C179">
            <v>-546343257.38999999</v>
          </cell>
          <cell r="D179">
            <v>0</v>
          </cell>
          <cell r="E179">
            <v>116000202.31999999</v>
          </cell>
          <cell r="F179">
            <v>-662343459.71000004</v>
          </cell>
        </row>
        <row r="180">
          <cell r="A180" t="str">
            <v>1.6.85.07</v>
          </cell>
          <cell r="B180" t="str">
            <v>Equipos de comunicación y computación</v>
          </cell>
          <cell r="C180">
            <v>-4262845521.3499999</v>
          </cell>
          <cell r="D180">
            <v>118292126.34</v>
          </cell>
          <cell r="E180">
            <v>60690036.270000003</v>
          </cell>
          <cell r="F180">
            <v>-4205243431.2800002</v>
          </cell>
        </row>
        <row r="181">
          <cell r="A181" t="str">
            <v>1.6.85.07.001</v>
          </cell>
          <cell r="B181" t="str">
            <v>Equipo de comunicación</v>
          </cell>
          <cell r="C181">
            <v>-427265750.94999999</v>
          </cell>
          <cell r="D181">
            <v>0</v>
          </cell>
          <cell r="E181">
            <v>6915000.2000000002</v>
          </cell>
          <cell r="F181">
            <v>-434180751.14999998</v>
          </cell>
        </row>
        <row r="182">
          <cell r="A182" t="str">
            <v>1.6.85.07.002</v>
          </cell>
          <cell r="B182" t="str">
            <v>Equipo de computación</v>
          </cell>
          <cell r="C182">
            <v>-3835579770.4000001</v>
          </cell>
          <cell r="D182">
            <v>118292126.34</v>
          </cell>
          <cell r="E182">
            <v>53775036.07</v>
          </cell>
          <cell r="F182">
            <v>-3771062680.1300001</v>
          </cell>
        </row>
        <row r="183">
          <cell r="A183" t="str">
            <v>1.6.85.08</v>
          </cell>
          <cell r="B183" t="str">
            <v>Equipos de transporte, tracción y elevación</v>
          </cell>
          <cell r="C183">
            <v>-1185265080.2</v>
          </cell>
          <cell r="D183">
            <v>0</v>
          </cell>
          <cell r="E183">
            <v>5879157.6100000003</v>
          </cell>
          <cell r="F183">
            <v>-1191144237.8099999</v>
          </cell>
        </row>
        <row r="184">
          <cell r="A184" t="str">
            <v>1.6.85.08.002</v>
          </cell>
          <cell r="B184" t="str">
            <v>Terrestre</v>
          </cell>
          <cell r="C184">
            <v>-1185265080.2</v>
          </cell>
          <cell r="D184">
            <v>0</v>
          </cell>
          <cell r="E184">
            <v>5879157.6100000003</v>
          </cell>
          <cell r="F184">
            <v>-1191144237.8099999</v>
          </cell>
        </row>
        <row r="185">
          <cell r="A185" t="str">
            <v>1.6.85.09</v>
          </cell>
          <cell r="B185" t="str">
            <v>Equipos de comedor, cocina, despensa y hotelería</v>
          </cell>
          <cell r="C185">
            <v>-6099251.8399999999</v>
          </cell>
          <cell r="D185">
            <v>0</v>
          </cell>
          <cell r="E185">
            <v>2178734.34</v>
          </cell>
          <cell r="F185">
            <v>-8277986.1799999997</v>
          </cell>
        </row>
        <row r="186">
          <cell r="A186" t="str">
            <v>1.6.85.09.002</v>
          </cell>
          <cell r="B186" t="str">
            <v>Equipo de restaurante y cafetería</v>
          </cell>
          <cell r="C186">
            <v>-6099251.8399999999</v>
          </cell>
          <cell r="D186">
            <v>0</v>
          </cell>
          <cell r="E186">
            <v>2178734.34</v>
          </cell>
          <cell r="F186">
            <v>-8277986.1799999997</v>
          </cell>
        </row>
        <row r="187">
          <cell r="A187" t="str">
            <v>1.6.85.13</v>
          </cell>
          <cell r="B187" t="str">
            <v>Bienes muebles en bodega</v>
          </cell>
          <cell r="C187">
            <v>0</v>
          </cell>
          <cell r="D187">
            <v>0</v>
          </cell>
          <cell r="E187">
            <v>665874.42000000004</v>
          </cell>
          <cell r="F187">
            <v>-665874.42000000004</v>
          </cell>
        </row>
        <row r="188">
          <cell r="A188" t="str">
            <v>1.6.85.13.033</v>
          </cell>
          <cell r="B188" t="str">
            <v>Equipos de comunicación y computación - equipo de comunicación</v>
          </cell>
          <cell r="C188">
            <v>0</v>
          </cell>
          <cell r="D188">
            <v>0</v>
          </cell>
          <cell r="E188">
            <v>665874.42000000004</v>
          </cell>
          <cell r="F188">
            <v>-665874.42000000004</v>
          </cell>
        </row>
        <row r="189">
          <cell r="A189" t="str">
            <v>1.6.85.13.034</v>
          </cell>
          <cell r="B189" t="str">
            <v>Equipos de comunicación y computación - equipo de computación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1.6.85.15</v>
          </cell>
          <cell r="B190" t="str">
            <v>Propiedades, planta y equipo no explotados</v>
          </cell>
          <cell r="C190">
            <v>-565347013.60000002</v>
          </cell>
          <cell r="D190">
            <v>679963801.76999998</v>
          </cell>
          <cell r="E190">
            <v>230152126.34</v>
          </cell>
          <cell r="F190">
            <v>-115535338.17</v>
          </cell>
        </row>
        <row r="191">
          <cell r="A191" t="str">
            <v>1.6.85.15.074</v>
          </cell>
          <cell r="B191" t="str">
            <v>Maquinaria y equipo - equipo de centros de control</v>
          </cell>
          <cell r="C191">
            <v>-10000</v>
          </cell>
          <cell r="D191">
            <v>10000</v>
          </cell>
          <cell r="E191">
            <v>111860000</v>
          </cell>
          <cell r="F191">
            <v>-111860000</v>
          </cell>
        </row>
        <row r="192">
          <cell r="A192" t="str">
            <v>1.6.85.15.090</v>
          </cell>
          <cell r="B192" t="str">
            <v>Muebles, enseres y equipo de oficina - muebles y enseres</v>
          </cell>
          <cell r="C192">
            <v>-72834560.120000005</v>
          </cell>
          <cell r="D192">
            <v>72834560.120000005</v>
          </cell>
          <cell r="E192">
            <v>0</v>
          </cell>
          <cell r="F192">
            <v>0</v>
          </cell>
        </row>
        <row r="193">
          <cell r="A193" t="str">
            <v>1.6.85.15.091</v>
          </cell>
          <cell r="B193" t="str">
            <v>Muebles, enseres y equipo de oficina - equipo y máquina de oficina</v>
          </cell>
          <cell r="C193">
            <v>-108527321</v>
          </cell>
          <cell r="D193">
            <v>108527321</v>
          </cell>
          <cell r="E193">
            <v>0</v>
          </cell>
          <cell r="F193">
            <v>0</v>
          </cell>
        </row>
        <row r="194">
          <cell r="A194" t="str">
            <v>1.6.85.15.096</v>
          </cell>
          <cell r="B194" t="str">
            <v>Equipos de comunicación y computación - equipo de comunicación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1.6.85.15.097</v>
          </cell>
          <cell r="B195" t="str">
            <v>Equipos de comunicación y computación - equipo de computación</v>
          </cell>
          <cell r="C195">
            <v>-380359209.27999997</v>
          </cell>
          <cell r="D195">
            <v>494975997.44999999</v>
          </cell>
          <cell r="E195">
            <v>118292126.34</v>
          </cell>
          <cell r="F195">
            <v>-3675338.17</v>
          </cell>
        </row>
        <row r="196">
          <cell r="A196" t="str">
            <v>1.6.85.15.104</v>
          </cell>
          <cell r="B196" t="str">
            <v>Equipo de transporte, tracción y elevación - terrestre</v>
          </cell>
          <cell r="C196">
            <v>-1491923.2</v>
          </cell>
          <cell r="D196">
            <v>1491923.2</v>
          </cell>
          <cell r="E196">
            <v>0</v>
          </cell>
          <cell r="F196">
            <v>0</v>
          </cell>
        </row>
        <row r="197">
          <cell r="A197" t="str">
            <v>1.6.85.15.112</v>
          </cell>
          <cell r="B197" t="str">
            <v>Equipos de comedor, cocina, despensa y hotelería - equipo de restaurante y cafetería</v>
          </cell>
          <cell r="C197">
            <v>-2124000</v>
          </cell>
          <cell r="D197">
            <v>2124000</v>
          </cell>
          <cell r="E197">
            <v>0</v>
          </cell>
          <cell r="F197">
            <v>0</v>
          </cell>
        </row>
        <row r="198">
          <cell r="A198" t="str">
            <v>1.6.85.16</v>
          </cell>
          <cell r="B198" t="str">
            <v>Propiedades, planta y equipo en concesión</v>
          </cell>
          <cell r="C198">
            <v>-4784935322.8299999</v>
          </cell>
          <cell r="D198">
            <v>397654036.49000001</v>
          </cell>
          <cell r="E198">
            <v>1996009744.1500001</v>
          </cell>
          <cell r="F198">
            <v>-6383291030.4899998</v>
          </cell>
        </row>
        <row r="199">
          <cell r="A199" t="str">
            <v>1.6.85.16.022</v>
          </cell>
          <cell r="B199" t="str">
            <v>Edificaciones - bodegas</v>
          </cell>
          <cell r="C199">
            <v>-453779159.41000003</v>
          </cell>
          <cell r="D199">
            <v>0</v>
          </cell>
          <cell r="E199">
            <v>681264213.16999996</v>
          </cell>
          <cell r="F199">
            <v>-1135043372.5799999</v>
          </cell>
        </row>
        <row r="200">
          <cell r="A200" t="str">
            <v>1.6.85.16.063</v>
          </cell>
          <cell r="B200" t="str">
            <v>Maquinaria y equipo - maquinaria industrial</v>
          </cell>
          <cell r="C200">
            <v>-4331156163.4200001</v>
          </cell>
          <cell r="D200">
            <v>397654036.49000001</v>
          </cell>
          <cell r="E200">
            <v>1314745530.98</v>
          </cell>
          <cell r="F200">
            <v>-5248247657.9099998</v>
          </cell>
        </row>
        <row r="201">
          <cell r="A201" t="str">
            <v>1.7</v>
          </cell>
          <cell r="B201" t="str">
            <v>BIENES DE USO PÚBLICO E HISTÓRICOS Y CULTURALES</v>
          </cell>
          <cell r="C201">
            <v>54100665127598.297</v>
          </cell>
          <cell r="D201">
            <v>6721132571682.0703</v>
          </cell>
          <cell r="E201">
            <v>2767150340748.77</v>
          </cell>
          <cell r="F201">
            <v>58054647358531.602</v>
          </cell>
        </row>
        <row r="202">
          <cell r="A202" t="str">
            <v>1.7.05</v>
          </cell>
          <cell r="B202" t="str">
            <v>BIENES DE USO PÚBLICO EN CONSTRUCCIÓN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</row>
        <row r="203">
          <cell r="A203" t="str">
            <v>1.7.05.01</v>
          </cell>
          <cell r="B203" t="str">
            <v>Red carretera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</row>
        <row r="204">
          <cell r="A204" t="str">
            <v>1.7.05.01.001</v>
          </cell>
          <cell r="B204" t="str">
            <v>Red carretera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</row>
        <row r="205">
          <cell r="A205" t="str">
            <v>1.7.05.12</v>
          </cell>
          <cell r="B205" t="str">
            <v>Red férrea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</row>
        <row r="206">
          <cell r="A206" t="str">
            <v>1.7.05.12.001</v>
          </cell>
          <cell r="B206" t="str">
            <v>Red férrea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</row>
        <row r="207">
          <cell r="A207" t="str">
            <v>1.7.06</v>
          </cell>
          <cell r="B207" t="str">
            <v>BIENES DE USO PÚBLICO EN CONSTRUCCIÓN - CONCESIONES</v>
          </cell>
          <cell r="C207">
            <v>24106765384286.199</v>
          </cell>
          <cell r="D207">
            <v>5014038494514.3096</v>
          </cell>
          <cell r="E207">
            <v>590173200780.97998</v>
          </cell>
          <cell r="F207">
            <v>28530630678019.602</v>
          </cell>
        </row>
        <row r="208">
          <cell r="A208" t="str">
            <v>1.7.06.01</v>
          </cell>
          <cell r="B208" t="str">
            <v>Red carretera</v>
          </cell>
          <cell r="C208">
            <v>22960662567135.5</v>
          </cell>
          <cell r="D208">
            <v>4851325297605.3398</v>
          </cell>
          <cell r="E208">
            <v>583479909362.31006</v>
          </cell>
          <cell r="F208">
            <v>27228507955378.5</v>
          </cell>
        </row>
        <row r="209">
          <cell r="A209" t="str">
            <v>1.7.06.01.001</v>
          </cell>
          <cell r="B209" t="str">
            <v>Red carretera</v>
          </cell>
          <cell r="C209">
            <v>22960662567135.5</v>
          </cell>
          <cell r="D209">
            <v>4851325297605.3398</v>
          </cell>
          <cell r="E209">
            <v>583479909362.31006</v>
          </cell>
          <cell r="F209">
            <v>27228507955378.5</v>
          </cell>
        </row>
        <row r="210">
          <cell r="A210" t="str">
            <v>1.7.06.02</v>
          </cell>
          <cell r="B210" t="str">
            <v>Red férrea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</row>
        <row r="211">
          <cell r="A211" t="str">
            <v>1.7.06.02.001</v>
          </cell>
          <cell r="B211" t="str">
            <v>Red férrea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</row>
        <row r="212">
          <cell r="A212" t="str">
            <v>1.7.06.04</v>
          </cell>
          <cell r="B212" t="str">
            <v>Red marítima</v>
          </cell>
          <cell r="C212">
            <v>102302266131.13</v>
          </cell>
          <cell r="D212">
            <v>73468403788.300003</v>
          </cell>
          <cell r="E212">
            <v>0</v>
          </cell>
          <cell r="F212">
            <v>175770669919.42999</v>
          </cell>
        </row>
        <row r="213">
          <cell r="A213" t="str">
            <v>1.7.06.04.001</v>
          </cell>
          <cell r="B213" t="str">
            <v>Red marítima</v>
          </cell>
          <cell r="C213">
            <v>102302266131.13</v>
          </cell>
          <cell r="D213">
            <v>73468403788.300003</v>
          </cell>
          <cell r="E213">
            <v>0</v>
          </cell>
          <cell r="F213">
            <v>175770669919.42999</v>
          </cell>
        </row>
        <row r="214">
          <cell r="A214" t="str">
            <v>1.7.06.05</v>
          </cell>
          <cell r="B214" t="str">
            <v>Red aeroportuaria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</row>
        <row r="215">
          <cell r="A215" t="str">
            <v>1.7.06.05.001</v>
          </cell>
          <cell r="B215" t="str">
            <v>Red aeroportuaria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</row>
        <row r="216">
          <cell r="A216" t="str">
            <v>1.7.06.06</v>
          </cell>
          <cell r="B216" t="str">
            <v>Terrenos</v>
          </cell>
          <cell r="C216">
            <v>1043800551019.66</v>
          </cell>
          <cell r="D216">
            <v>89244793120.669998</v>
          </cell>
          <cell r="E216">
            <v>6693291418.6700001</v>
          </cell>
          <cell r="F216">
            <v>1126352052721.6599</v>
          </cell>
        </row>
        <row r="217">
          <cell r="A217" t="str">
            <v>1.7.06.06.001</v>
          </cell>
          <cell r="B217" t="str">
            <v>Terrenos</v>
          </cell>
          <cell r="C217">
            <v>1043800551019.66</v>
          </cell>
          <cell r="D217">
            <v>89244793120.669998</v>
          </cell>
          <cell r="E217">
            <v>6693291418.6700001</v>
          </cell>
          <cell r="F217">
            <v>1126352052721.6599</v>
          </cell>
        </row>
        <row r="218">
          <cell r="A218" t="str">
            <v>1.7.10</v>
          </cell>
          <cell r="B218" t="str">
            <v>BIENES DE USO PÚBLICO EN SERVICIO</v>
          </cell>
          <cell r="C218">
            <v>1788061531210.1299</v>
          </cell>
          <cell r="D218">
            <v>6779753698.8999996</v>
          </cell>
          <cell r="E218">
            <v>0</v>
          </cell>
          <cell r="F218">
            <v>1794841284909.03</v>
          </cell>
        </row>
        <row r="219">
          <cell r="A219" t="str">
            <v>1.7.10.06</v>
          </cell>
          <cell r="B219" t="str">
            <v>Red férrea</v>
          </cell>
          <cell r="C219">
            <v>1788061531210.1299</v>
          </cell>
          <cell r="D219">
            <v>6779753698.8999996</v>
          </cell>
          <cell r="E219">
            <v>0</v>
          </cell>
          <cell r="F219">
            <v>1794841284909.03</v>
          </cell>
        </row>
        <row r="220">
          <cell r="A220" t="str">
            <v>1.7.10.06.001</v>
          </cell>
          <cell r="B220" t="str">
            <v>Red férrea</v>
          </cell>
          <cell r="C220">
            <v>1788061531210.1299</v>
          </cell>
          <cell r="D220">
            <v>6779753698.8999996</v>
          </cell>
          <cell r="E220">
            <v>0</v>
          </cell>
          <cell r="F220">
            <v>1794841284909.03</v>
          </cell>
        </row>
        <row r="221">
          <cell r="A221" t="str">
            <v>1.7.11</v>
          </cell>
          <cell r="B221" t="str">
            <v>BIENES DE USO PÚBLICO EN SERVICIO - CONCESIONES</v>
          </cell>
          <cell r="C221">
            <v>29037357290131.5</v>
          </cell>
          <cell r="D221">
            <v>1700314323468.8601</v>
          </cell>
          <cell r="E221">
            <v>2093692480889.79</v>
          </cell>
          <cell r="F221">
            <v>28643979132710.5</v>
          </cell>
        </row>
        <row r="222">
          <cell r="A222" t="str">
            <v>1.7.11.01</v>
          </cell>
          <cell r="B222" t="str">
            <v>Red carretera</v>
          </cell>
          <cell r="C222">
            <v>19199738678921</v>
          </cell>
          <cell r="D222">
            <v>1590793424340.8899</v>
          </cell>
          <cell r="E222">
            <v>135259693779.38</v>
          </cell>
          <cell r="F222">
            <v>20655272409482.5</v>
          </cell>
        </row>
        <row r="223">
          <cell r="A223" t="str">
            <v>1.7.11.01.001</v>
          </cell>
          <cell r="B223" t="str">
            <v>Red carretera</v>
          </cell>
          <cell r="C223">
            <v>19199738678921</v>
          </cell>
          <cell r="D223">
            <v>1590793424340.8899</v>
          </cell>
          <cell r="E223">
            <v>135259693779.38</v>
          </cell>
          <cell r="F223">
            <v>20655272409482.5</v>
          </cell>
        </row>
        <row r="224">
          <cell r="A224" t="str">
            <v>1.7.11.02</v>
          </cell>
          <cell r="B224" t="str">
            <v>Red férrea</v>
          </cell>
          <cell r="C224">
            <v>2220431765278.4102</v>
          </cell>
          <cell r="D224">
            <v>3455706710</v>
          </cell>
          <cell r="E224">
            <v>211801070999</v>
          </cell>
          <cell r="F224">
            <v>2012086400989.4099</v>
          </cell>
        </row>
        <row r="225">
          <cell r="A225" t="str">
            <v>1.7.11.02.001</v>
          </cell>
          <cell r="B225" t="str">
            <v>Red férrea</v>
          </cell>
          <cell r="C225">
            <v>2220431765278.4102</v>
          </cell>
          <cell r="D225">
            <v>3455706710</v>
          </cell>
          <cell r="E225">
            <v>211801070999</v>
          </cell>
          <cell r="F225">
            <v>2012086400989.4099</v>
          </cell>
        </row>
        <row r="226">
          <cell r="A226" t="str">
            <v>1.7.11.04</v>
          </cell>
          <cell r="B226" t="str">
            <v>Red marítima</v>
          </cell>
          <cell r="C226">
            <v>5005770261981.3701</v>
          </cell>
          <cell r="D226">
            <v>34557796287.980003</v>
          </cell>
          <cell r="E226">
            <v>0</v>
          </cell>
          <cell r="F226">
            <v>5040328058269.3496</v>
          </cell>
        </row>
        <row r="227">
          <cell r="A227" t="str">
            <v>1.7.11.04.001</v>
          </cell>
          <cell r="B227" t="str">
            <v>Red marítima</v>
          </cell>
          <cell r="C227">
            <v>5005770261981.3701</v>
          </cell>
          <cell r="D227">
            <v>34557796287.980003</v>
          </cell>
          <cell r="E227">
            <v>0</v>
          </cell>
          <cell r="F227">
            <v>5040328058269.3496</v>
          </cell>
        </row>
        <row r="228">
          <cell r="A228" t="str">
            <v>1.7.11.05</v>
          </cell>
          <cell r="B228" t="str">
            <v>Red aeroportuaria</v>
          </cell>
          <cell r="C228">
            <v>1771067680465.8301</v>
          </cell>
          <cell r="D228">
            <v>0</v>
          </cell>
          <cell r="E228">
            <v>1738730924465.8301</v>
          </cell>
          <cell r="F228">
            <v>32336756000</v>
          </cell>
        </row>
        <row r="229">
          <cell r="A229" t="str">
            <v>1.7.11.05.001</v>
          </cell>
          <cell r="B229" t="str">
            <v>Red aeroportuaria</v>
          </cell>
          <cell r="C229">
            <v>1771067680465.8301</v>
          </cell>
          <cell r="D229">
            <v>0</v>
          </cell>
          <cell r="E229">
            <v>1738730924465.8301</v>
          </cell>
          <cell r="F229">
            <v>32336756000</v>
          </cell>
        </row>
        <row r="230">
          <cell r="A230" t="str">
            <v>1.7.11.06</v>
          </cell>
          <cell r="B230" t="str">
            <v>Terrenos</v>
          </cell>
          <cell r="C230">
            <v>840348903484.91003</v>
          </cell>
          <cell r="D230">
            <v>71507396129.990005</v>
          </cell>
          <cell r="E230">
            <v>7900791645.5799999</v>
          </cell>
          <cell r="F230">
            <v>903955507969.31995</v>
          </cell>
        </row>
        <row r="231">
          <cell r="A231" t="str">
            <v>1.7.11.06.001</v>
          </cell>
          <cell r="B231" t="str">
            <v>Terrenos</v>
          </cell>
          <cell r="C231">
            <v>840348903484.91003</v>
          </cell>
          <cell r="D231">
            <v>71507396129.990005</v>
          </cell>
          <cell r="E231">
            <v>7900791645.5799999</v>
          </cell>
          <cell r="F231">
            <v>903955507969.31995</v>
          </cell>
        </row>
        <row r="232">
          <cell r="A232" t="str">
            <v>1.7.85</v>
          </cell>
          <cell r="B232" t="str">
            <v>DEPRECIACIÓN ACUMULADA DE BIENES DE USO PÚBLICO EN SERVICIO (CR)</v>
          </cell>
          <cell r="C232">
            <v>-713759792879.67004</v>
          </cell>
          <cell r="D232">
            <v>0</v>
          </cell>
          <cell r="E232">
            <v>2307416754.2199998</v>
          </cell>
          <cell r="F232">
            <v>-716067209633.89001</v>
          </cell>
        </row>
        <row r="233">
          <cell r="A233" t="str">
            <v>1.7.85.06</v>
          </cell>
          <cell r="B233" t="str">
            <v>Red férrea</v>
          </cell>
          <cell r="C233">
            <v>-713759792879.67004</v>
          </cell>
          <cell r="D233">
            <v>0</v>
          </cell>
          <cell r="E233">
            <v>2307416754.2199998</v>
          </cell>
          <cell r="F233">
            <v>-716067209633.89001</v>
          </cell>
        </row>
        <row r="234">
          <cell r="A234" t="str">
            <v>1.7.85.06.001</v>
          </cell>
          <cell r="B234" t="str">
            <v>Red férrea en servicio</v>
          </cell>
          <cell r="C234">
            <v>-713759792879.67004</v>
          </cell>
          <cell r="D234">
            <v>0</v>
          </cell>
          <cell r="E234">
            <v>2307416754.2199998</v>
          </cell>
          <cell r="F234">
            <v>-716067209633.89001</v>
          </cell>
        </row>
        <row r="235">
          <cell r="A235" t="str">
            <v>1.7.85.06.003</v>
          </cell>
          <cell r="B235" t="str">
            <v>Red férrea entregados a terceros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</row>
        <row r="236">
          <cell r="A236" t="str">
            <v>1.7.87</v>
          </cell>
          <cell r="B236" t="str">
            <v>DEPRECIACIÓN ACUMULADA DE BIENES DE USO PÚBLICO EN SERVICIO - CONCESIONES (CR)</v>
          </cell>
          <cell r="C236">
            <v>-117759285149.92999</v>
          </cell>
          <cell r="D236">
            <v>0</v>
          </cell>
          <cell r="E236">
            <v>80977242323.779999</v>
          </cell>
          <cell r="F236">
            <v>-198736527473.70999</v>
          </cell>
        </row>
        <row r="237">
          <cell r="A237" t="str">
            <v>1.7.87.02</v>
          </cell>
          <cell r="B237" t="str">
            <v>Red férrea</v>
          </cell>
          <cell r="C237">
            <v>-117759285149.92999</v>
          </cell>
          <cell r="D237">
            <v>0</v>
          </cell>
          <cell r="E237">
            <v>80977242323.779999</v>
          </cell>
          <cell r="F237">
            <v>-198736527473.70999</v>
          </cell>
        </row>
        <row r="238">
          <cell r="A238" t="str">
            <v>1.7.87.02.001</v>
          </cell>
          <cell r="B238" t="str">
            <v>Red férrea</v>
          </cell>
          <cell r="C238">
            <v>-117759285149.92999</v>
          </cell>
          <cell r="D238">
            <v>0</v>
          </cell>
          <cell r="E238">
            <v>80977242323.779999</v>
          </cell>
          <cell r="F238">
            <v>-198736527473.70999</v>
          </cell>
        </row>
        <row r="239">
          <cell r="A239" t="str">
            <v>1.7.91</v>
          </cell>
          <cell r="B239" t="str">
            <v>DETERIORO ACUMULADO DE BIENES DE USO PÚBLICO - CONCESIONES (CR)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</row>
        <row r="240">
          <cell r="A240" t="str">
            <v>1.7.91.01</v>
          </cell>
          <cell r="B240" t="str">
            <v>Red carretera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</row>
        <row r="241">
          <cell r="A241" t="str">
            <v>1.7.91.01.001</v>
          </cell>
          <cell r="B241" t="str">
            <v>Red carretera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</row>
        <row r="242">
          <cell r="A242" t="str">
            <v>1.9</v>
          </cell>
          <cell r="B242" t="str">
            <v>OTROS ACTIVOS</v>
          </cell>
          <cell r="C242">
            <v>12514725940462</v>
          </cell>
          <cell r="D242">
            <v>4464151221965.5195</v>
          </cell>
          <cell r="E242">
            <v>673007500392.25</v>
          </cell>
          <cell r="F242">
            <v>16305869662035.301</v>
          </cell>
        </row>
        <row r="243">
          <cell r="A243" t="str">
            <v>1.9.05</v>
          </cell>
          <cell r="B243" t="str">
            <v>BIENES Y SERVICIOS PAGADOS POR ANTICIPADO</v>
          </cell>
          <cell r="C243">
            <v>208306237</v>
          </cell>
          <cell r="D243">
            <v>174567533</v>
          </cell>
          <cell r="E243">
            <v>204737448.44999999</v>
          </cell>
          <cell r="F243">
            <v>178136321.55000001</v>
          </cell>
        </row>
        <row r="244">
          <cell r="A244" t="str">
            <v>1.9.05.01</v>
          </cell>
          <cell r="B244" t="str">
            <v>Seguros</v>
          </cell>
          <cell r="C244">
            <v>208306237</v>
          </cell>
          <cell r="D244">
            <v>173436966</v>
          </cell>
          <cell r="E244">
            <v>203606881.44999999</v>
          </cell>
          <cell r="F244">
            <v>178136321.55000001</v>
          </cell>
        </row>
        <row r="245">
          <cell r="A245" t="str">
            <v>1.9.05.01.001</v>
          </cell>
          <cell r="B245" t="str">
            <v>Seguros</v>
          </cell>
          <cell r="C245">
            <v>208306237</v>
          </cell>
          <cell r="D245">
            <v>173436966</v>
          </cell>
          <cell r="E245">
            <v>203606881.44999999</v>
          </cell>
          <cell r="F245">
            <v>178136321.55000001</v>
          </cell>
        </row>
        <row r="246">
          <cell r="A246" t="str">
            <v>1.9.05.05</v>
          </cell>
          <cell r="B246" t="str">
            <v>Impresos, publicaciones, suscripciones y afiliaciones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</row>
        <row r="247">
          <cell r="A247" t="str">
            <v>1.9.05.05.001</v>
          </cell>
          <cell r="B247" t="str">
            <v>Impresos, publicaciones, suscripciones y afiliaciones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</row>
        <row r="248">
          <cell r="A248" t="str">
            <v>1.9.05.14</v>
          </cell>
          <cell r="B248" t="str">
            <v>Bienes y servicios</v>
          </cell>
          <cell r="C248">
            <v>0</v>
          </cell>
          <cell r="D248">
            <v>1130567</v>
          </cell>
          <cell r="E248">
            <v>1130567</v>
          </cell>
          <cell r="F248">
            <v>0</v>
          </cell>
        </row>
        <row r="249">
          <cell r="A249" t="str">
            <v>1.9.05.14.001</v>
          </cell>
          <cell r="B249" t="str">
            <v>Bienes y servicios</v>
          </cell>
          <cell r="C249">
            <v>0</v>
          </cell>
          <cell r="D249">
            <v>1130567</v>
          </cell>
          <cell r="E249">
            <v>1130567</v>
          </cell>
          <cell r="F249">
            <v>0</v>
          </cell>
        </row>
        <row r="250">
          <cell r="A250" t="str">
            <v>1.9.06</v>
          </cell>
          <cell r="B250" t="str">
            <v>AVANCES Y ANTICIPOS ENTREGADOS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</row>
        <row r="251">
          <cell r="A251" t="str">
            <v>1.9.06.03</v>
          </cell>
          <cell r="B251" t="str">
            <v>Avances para viáticos y gastos de viaje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</row>
        <row r="252">
          <cell r="A252" t="str">
            <v>1.9.06.03.001</v>
          </cell>
          <cell r="B252" t="str">
            <v>Avances para viáticos y gastos de viaje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</row>
        <row r="253">
          <cell r="A253" t="str">
            <v>1.9.06.04</v>
          </cell>
          <cell r="B253" t="str">
            <v>Anticipo para adquisición de bienes y servicios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</row>
        <row r="254">
          <cell r="A254" t="str">
            <v>1.9.06.04.001</v>
          </cell>
          <cell r="B254" t="str">
            <v>Adquisición de bienes y servicios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</row>
        <row r="255">
          <cell r="A255" t="str">
            <v>1.9.08</v>
          </cell>
          <cell r="B255" t="str">
            <v>RECURSOS ENTREGADOS EN ADMINISTRACIÓN</v>
          </cell>
          <cell r="C255">
            <v>5645271247493.8301</v>
          </cell>
          <cell r="D255">
            <v>344350786200.09998</v>
          </cell>
          <cell r="E255">
            <v>210691456906.67001</v>
          </cell>
          <cell r="F255">
            <v>5778930576787.2598</v>
          </cell>
        </row>
        <row r="256">
          <cell r="A256" t="str">
            <v>1.9.08.01</v>
          </cell>
          <cell r="B256" t="str">
            <v>En administración</v>
          </cell>
          <cell r="C256">
            <v>189520118512.13</v>
          </cell>
          <cell r="D256">
            <v>131737203982.10001</v>
          </cell>
          <cell r="E256">
            <v>29123949381.380001</v>
          </cell>
          <cell r="F256">
            <v>292133373112.84998</v>
          </cell>
        </row>
        <row r="257">
          <cell r="A257" t="str">
            <v>1.9.08.01.001</v>
          </cell>
          <cell r="B257" t="str">
            <v>En administración</v>
          </cell>
          <cell r="C257">
            <v>11600924206.690001</v>
          </cell>
          <cell r="D257">
            <v>111999368679.10001</v>
          </cell>
          <cell r="E257">
            <v>274471477.66000003</v>
          </cell>
          <cell r="F257">
            <v>123325821408.13</v>
          </cell>
        </row>
        <row r="258">
          <cell r="A258" t="str">
            <v>1.9.08.01.002</v>
          </cell>
          <cell r="B258" t="str">
            <v>En administración dtn - scun</v>
          </cell>
          <cell r="C258">
            <v>177919194305.44</v>
          </cell>
          <cell r="D258">
            <v>19737835303</v>
          </cell>
          <cell r="E258">
            <v>28849477903.720001</v>
          </cell>
          <cell r="F258">
            <v>168807551704.72</v>
          </cell>
        </row>
        <row r="259">
          <cell r="A259" t="str">
            <v>1.9.08.02</v>
          </cell>
          <cell r="B259" t="str">
            <v>Encargo fiduciario - fiducia de inversión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</row>
        <row r="260">
          <cell r="A260" t="str">
            <v>1.9.08.02.001</v>
          </cell>
          <cell r="B260" t="str">
            <v>Encargo fiduciario - fiducia de inversión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</row>
        <row r="261">
          <cell r="A261" t="str">
            <v>1.9.08.03</v>
          </cell>
          <cell r="B261" t="str">
            <v>Encargo fiduciario - fiducia de administración y pagos</v>
          </cell>
          <cell r="C261">
            <v>5455751128981.7002</v>
          </cell>
          <cell r="D261">
            <v>212613582218</v>
          </cell>
          <cell r="E261">
            <v>181567507525.29001</v>
          </cell>
          <cell r="F261">
            <v>5486797203674.4102</v>
          </cell>
        </row>
        <row r="262">
          <cell r="A262" t="str">
            <v>1.9.08.03.001</v>
          </cell>
          <cell r="B262" t="str">
            <v>Encargo fiduciario - fiducia de administración y pagos</v>
          </cell>
          <cell r="C262">
            <v>5455751128981.7002</v>
          </cell>
          <cell r="D262">
            <v>212613582218</v>
          </cell>
          <cell r="E262">
            <v>181567507525.29001</v>
          </cell>
          <cell r="F262">
            <v>5486797203674.4102</v>
          </cell>
        </row>
        <row r="263">
          <cell r="A263" t="str">
            <v>1.9.09</v>
          </cell>
          <cell r="B263" t="str">
            <v>DEPÓSITOS ENTREGADOS EN GARANTÍA</v>
          </cell>
          <cell r="C263">
            <v>1768551647</v>
          </cell>
          <cell r="D263">
            <v>2634009454</v>
          </cell>
          <cell r="E263">
            <v>1768551647</v>
          </cell>
          <cell r="F263">
            <v>2634009454</v>
          </cell>
        </row>
        <row r="264">
          <cell r="A264" t="str">
            <v>1.9.09.02</v>
          </cell>
          <cell r="B264" t="str">
            <v>Para bienes</v>
          </cell>
          <cell r="C264">
            <v>1768551647</v>
          </cell>
          <cell r="D264">
            <v>0</v>
          </cell>
          <cell r="E264">
            <v>1768551647</v>
          </cell>
          <cell r="F264">
            <v>0</v>
          </cell>
        </row>
        <row r="265">
          <cell r="A265" t="str">
            <v>1.9.09.02.001</v>
          </cell>
          <cell r="B265" t="str">
            <v>Para bienes</v>
          </cell>
          <cell r="C265">
            <v>1768551647</v>
          </cell>
          <cell r="D265">
            <v>0</v>
          </cell>
          <cell r="E265">
            <v>1768551647</v>
          </cell>
          <cell r="F265">
            <v>0</v>
          </cell>
        </row>
        <row r="266">
          <cell r="A266" t="str">
            <v>1.9.09.03</v>
          </cell>
          <cell r="B266" t="str">
            <v>Depósitos judiciales</v>
          </cell>
          <cell r="C266">
            <v>0</v>
          </cell>
          <cell r="D266">
            <v>2634009454</v>
          </cell>
          <cell r="E266">
            <v>0</v>
          </cell>
          <cell r="F266">
            <v>2634009454</v>
          </cell>
        </row>
        <row r="267">
          <cell r="A267" t="str">
            <v>1.9.09.03.001</v>
          </cell>
          <cell r="B267" t="str">
            <v>Depósitos judiciales</v>
          </cell>
          <cell r="C267">
            <v>0</v>
          </cell>
          <cell r="D267">
            <v>2634009454</v>
          </cell>
          <cell r="E267">
            <v>0</v>
          </cell>
          <cell r="F267">
            <v>2634009454</v>
          </cell>
        </row>
        <row r="268">
          <cell r="A268" t="str">
            <v>1.9.09.10</v>
          </cell>
          <cell r="B268" t="str">
            <v>Fondo de contingencias de las entidades estatales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</row>
        <row r="269">
          <cell r="A269" t="str">
            <v>1.9.09.10.001</v>
          </cell>
          <cell r="B269" t="str">
            <v>Fondo de contingencias de las entidades estatales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</row>
        <row r="270">
          <cell r="A270" t="str">
            <v>1.9.70</v>
          </cell>
          <cell r="B270" t="str">
            <v>ACTIVOS INTANGIBLES</v>
          </cell>
          <cell r="C270">
            <v>228591617876.57001</v>
          </cell>
          <cell r="D270">
            <v>19732075771.25</v>
          </cell>
          <cell r="E270">
            <v>18978260231.200001</v>
          </cell>
          <cell r="F270">
            <v>229345433416.62</v>
          </cell>
        </row>
        <row r="271">
          <cell r="A271" t="str">
            <v>1.9.70.07</v>
          </cell>
          <cell r="B271" t="str">
            <v>Licencias</v>
          </cell>
          <cell r="C271">
            <v>2137264677.99</v>
          </cell>
          <cell r="D271">
            <v>322007624</v>
          </cell>
          <cell r="E271">
            <v>0</v>
          </cell>
          <cell r="F271">
            <v>2459272301.9899998</v>
          </cell>
        </row>
        <row r="272">
          <cell r="A272" t="str">
            <v>1.9.70.07.001</v>
          </cell>
          <cell r="B272" t="str">
            <v>Licencias</v>
          </cell>
          <cell r="C272">
            <v>2137264677.99</v>
          </cell>
          <cell r="D272">
            <v>322007624</v>
          </cell>
          <cell r="E272">
            <v>0</v>
          </cell>
          <cell r="F272">
            <v>2459272301.9899998</v>
          </cell>
        </row>
        <row r="273">
          <cell r="A273" t="str">
            <v>1.9.70.08</v>
          </cell>
          <cell r="B273" t="str">
            <v>Softwares</v>
          </cell>
          <cell r="C273">
            <v>495477834.07999998</v>
          </cell>
          <cell r="D273">
            <v>0</v>
          </cell>
          <cell r="E273">
            <v>0</v>
          </cell>
          <cell r="F273">
            <v>495477834.07999998</v>
          </cell>
        </row>
        <row r="274">
          <cell r="A274" t="str">
            <v>1.9.70.08.001</v>
          </cell>
          <cell r="B274" t="str">
            <v>Softwares</v>
          </cell>
          <cell r="C274">
            <v>495477834.07999998</v>
          </cell>
          <cell r="D274">
            <v>0</v>
          </cell>
          <cell r="E274">
            <v>0</v>
          </cell>
          <cell r="F274">
            <v>495477834.07999998</v>
          </cell>
        </row>
        <row r="275">
          <cell r="A275" t="str">
            <v>1.9.70.08.002</v>
          </cell>
          <cell r="B275" t="str">
            <v>Softwares - concesiones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</row>
        <row r="276">
          <cell r="A276" t="str">
            <v>1.9.70.12</v>
          </cell>
          <cell r="B276" t="str">
            <v>Activos intangibles en concesión</v>
          </cell>
          <cell r="C276">
            <v>225958875364.5</v>
          </cell>
          <cell r="D276">
            <v>19410068147.25</v>
          </cell>
          <cell r="E276">
            <v>18978260231.200001</v>
          </cell>
          <cell r="F276">
            <v>226390683280.54999</v>
          </cell>
        </row>
        <row r="277">
          <cell r="A277" t="str">
            <v>1.9.70.12.001</v>
          </cell>
          <cell r="B277" t="str">
            <v>Activos intangibles en concesión</v>
          </cell>
          <cell r="C277">
            <v>225958875364.5</v>
          </cell>
          <cell r="D277">
            <v>19410068147.25</v>
          </cell>
          <cell r="E277">
            <v>18978260231.200001</v>
          </cell>
          <cell r="F277">
            <v>226390683280.54999</v>
          </cell>
        </row>
        <row r="278">
          <cell r="A278" t="str">
            <v>1.9.75</v>
          </cell>
          <cell r="B278" t="str">
            <v>AMORTIZACIÓN ACUMULADA DE ACTIVOS INTANGIBLES (CR)</v>
          </cell>
          <cell r="C278">
            <v>-11081423860.76</v>
          </cell>
          <cell r="D278">
            <v>0</v>
          </cell>
          <cell r="E278">
            <v>8023319749.8100004</v>
          </cell>
          <cell r="F278">
            <v>-19104743610.57</v>
          </cell>
        </row>
        <row r="279">
          <cell r="A279" t="str">
            <v>1.9.75.07</v>
          </cell>
          <cell r="B279" t="str">
            <v>Licencias</v>
          </cell>
          <cell r="C279">
            <v>-1832949888.5999999</v>
          </cell>
          <cell r="D279">
            <v>0</v>
          </cell>
          <cell r="E279">
            <v>130176462.53</v>
          </cell>
          <cell r="F279">
            <v>-1963126351.1300001</v>
          </cell>
        </row>
        <row r="280">
          <cell r="A280" t="str">
            <v>1.9.75.07.001</v>
          </cell>
          <cell r="B280" t="str">
            <v>Licencias</v>
          </cell>
          <cell r="C280">
            <v>-1832949888.5999999</v>
          </cell>
          <cell r="D280">
            <v>0</v>
          </cell>
          <cell r="E280">
            <v>130176462.53</v>
          </cell>
          <cell r="F280">
            <v>-1963126351.1300001</v>
          </cell>
        </row>
        <row r="281">
          <cell r="A281" t="str">
            <v>1.9.75.08</v>
          </cell>
          <cell r="B281" t="str">
            <v>Softwares</v>
          </cell>
          <cell r="C281">
            <v>-489047972.16000003</v>
          </cell>
          <cell r="D281">
            <v>0</v>
          </cell>
          <cell r="E281">
            <v>2143287.2799999998</v>
          </cell>
          <cell r="F281">
            <v>-491191259.44</v>
          </cell>
        </row>
        <row r="282">
          <cell r="A282" t="str">
            <v>1.9.75.08.001</v>
          </cell>
          <cell r="B282" t="str">
            <v>Softwares</v>
          </cell>
          <cell r="C282">
            <v>-489047972.16000003</v>
          </cell>
          <cell r="D282">
            <v>0</v>
          </cell>
          <cell r="E282">
            <v>2143287.2799999998</v>
          </cell>
          <cell r="F282">
            <v>-491191259.44</v>
          </cell>
        </row>
        <row r="283">
          <cell r="A283" t="str">
            <v>1.9.75.11</v>
          </cell>
          <cell r="B283" t="str">
            <v>Activos intangibles en concesión</v>
          </cell>
          <cell r="C283">
            <v>-8759426000</v>
          </cell>
          <cell r="D283">
            <v>0</v>
          </cell>
          <cell r="E283">
            <v>7891000000</v>
          </cell>
          <cell r="F283">
            <v>-16650426000</v>
          </cell>
        </row>
        <row r="284">
          <cell r="A284" t="str">
            <v>1.9.75.11.001</v>
          </cell>
          <cell r="B284" t="str">
            <v>Activos intangibles en concesión</v>
          </cell>
          <cell r="C284">
            <v>-8759426000</v>
          </cell>
          <cell r="D284">
            <v>0</v>
          </cell>
          <cell r="E284">
            <v>7891000000</v>
          </cell>
          <cell r="F284">
            <v>-16650426000</v>
          </cell>
        </row>
        <row r="285">
          <cell r="A285" t="str">
            <v>1.9.89</v>
          </cell>
          <cell r="B285" t="str">
            <v>RECURSOS DE LA ENTIDAD CONCEDENTE EN PATRIMONIOS AUTÓNOMOS CONSTITUIDOS POR CONCESIONARIOS PRIVADOS</v>
          </cell>
          <cell r="C285">
            <v>6649967641068.4404</v>
          </cell>
          <cell r="D285">
            <v>4097259783007.1699</v>
          </cell>
          <cell r="E285">
            <v>433341174409.12</v>
          </cell>
          <cell r="F285">
            <v>10313886249666.4</v>
          </cell>
        </row>
        <row r="286">
          <cell r="A286" t="str">
            <v>1.9.89.01</v>
          </cell>
          <cell r="B286" t="str">
            <v>Recursos de la entidad concedente en patrimonios autónomos constituidos por concesionarios privados</v>
          </cell>
          <cell r="C286">
            <v>6649967641068.4404</v>
          </cell>
          <cell r="D286">
            <v>4097259783007.1699</v>
          </cell>
          <cell r="E286">
            <v>433341174409.12</v>
          </cell>
          <cell r="F286">
            <v>10313886249666.4</v>
          </cell>
        </row>
        <row r="287">
          <cell r="A287" t="str">
            <v>1.9.89.01.001</v>
          </cell>
          <cell r="B287" t="str">
            <v>Recursos de la entidad concedente en patrimonios autónomos constituidos por concesionarios privados</v>
          </cell>
          <cell r="C287">
            <v>6649967641068.4404</v>
          </cell>
          <cell r="D287">
            <v>4097259783007.1699</v>
          </cell>
          <cell r="E287">
            <v>433341174409.12</v>
          </cell>
          <cell r="F287">
            <v>10313886249666.4</v>
          </cell>
        </row>
        <row r="288">
          <cell r="A288" t="str">
            <v>2</v>
          </cell>
          <cell r="B288" t="str">
            <v>PASIVOS</v>
          </cell>
          <cell r="C288">
            <v>34402033342582.699</v>
          </cell>
          <cell r="D288">
            <v>6565298507631.2803</v>
          </cell>
          <cell r="E288">
            <v>18928632743857</v>
          </cell>
          <cell r="F288">
            <v>46765367578808.398</v>
          </cell>
        </row>
        <row r="289">
          <cell r="A289" t="str">
            <v>2.3</v>
          </cell>
          <cell r="B289" t="str">
            <v>PRÉSTAMOS POR PAGAR</v>
          </cell>
          <cell r="C289">
            <v>10016062107724.1</v>
          </cell>
          <cell r="D289">
            <v>2341921172336.3799</v>
          </cell>
          <cell r="E289">
            <v>14056976708051.9</v>
          </cell>
          <cell r="F289">
            <v>21731117643439.602</v>
          </cell>
        </row>
        <row r="290">
          <cell r="A290" t="str">
            <v>2.3.13</v>
          </cell>
          <cell r="B290" t="str">
            <v>FINANCIAMIENTO INTERNO DE CORTO PLAZO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</row>
        <row r="291">
          <cell r="A291" t="str">
            <v>2.3.13.01</v>
          </cell>
          <cell r="B291" t="str">
            <v>Préstamos banca comercial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</row>
        <row r="292">
          <cell r="A292" t="str">
            <v>2.3.13.01.001</v>
          </cell>
          <cell r="B292" t="str">
            <v>Préstamos banca comercial - capital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A293" t="str">
            <v>2.3.14</v>
          </cell>
          <cell r="B293" t="str">
            <v>FINANCIAMIENTO INTERNO DE LARGO PLAZO</v>
          </cell>
          <cell r="C293">
            <v>10016062107724.1</v>
          </cell>
          <cell r="D293">
            <v>2341921172336.3799</v>
          </cell>
          <cell r="E293">
            <v>14056976708051.9</v>
          </cell>
          <cell r="F293">
            <v>21731117643439.602</v>
          </cell>
        </row>
        <row r="294">
          <cell r="A294" t="str">
            <v>2.3.14.01</v>
          </cell>
          <cell r="B294" t="str">
            <v>Préstamos banca comercial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</row>
        <row r="295">
          <cell r="A295" t="str">
            <v>2.3.14.01.001</v>
          </cell>
          <cell r="B295" t="str">
            <v>Préstamos banca comercial - capital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</row>
        <row r="296">
          <cell r="A296" t="str">
            <v>2.3.14.04</v>
          </cell>
          <cell r="B296" t="str">
            <v>Créditos presupuestarios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</row>
        <row r="297">
          <cell r="A297" t="str">
            <v>2.3.14.04.001</v>
          </cell>
          <cell r="B297" t="str">
            <v>Créditos presupuestarios - capital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</row>
        <row r="298">
          <cell r="A298" t="str">
            <v>2.3.14.07</v>
          </cell>
          <cell r="B298" t="str">
            <v>Préstamos del gobierno general</v>
          </cell>
          <cell r="C298">
            <v>478401599557.53003</v>
          </cell>
          <cell r="D298">
            <v>0</v>
          </cell>
          <cell r="E298">
            <v>0</v>
          </cell>
          <cell r="F298">
            <v>478401599557.53003</v>
          </cell>
        </row>
        <row r="299">
          <cell r="A299" t="str">
            <v>2.3.14.07.001</v>
          </cell>
          <cell r="B299" t="str">
            <v>Préstamos del gobierno general - capital</v>
          </cell>
          <cell r="C299">
            <v>478401599557.53003</v>
          </cell>
          <cell r="D299">
            <v>0</v>
          </cell>
          <cell r="E299">
            <v>0</v>
          </cell>
          <cell r="F299">
            <v>478401599557.53003</v>
          </cell>
        </row>
        <row r="300">
          <cell r="A300" t="str">
            <v>2.3.14.13</v>
          </cell>
          <cell r="B300" t="str">
            <v>Pasivo financiero por acuerdos de concesión (concedente)</v>
          </cell>
          <cell r="C300">
            <v>9537660508166.5996</v>
          </cell>
          <cell r="D300">
            <v>2341921172336.3799</v>
          </cell>
          <cell r="E300">
            <v>14056976708051.9</v>
          </cell>
          <cell r="F300">
            <v>21252716043882.102</v>
          </cell>
        </row>
        <row r="301">
          <cell r="A301" t="str">
            <v>2.3.14.13.001</v>
          </cell>
          <cell r="B301" t="str">
            <v>Pasivo financiero por acuerdos de concesión (concedente) - capital</v>
          </cell>
          <cell r="C301">
            <v>9537660508166.5996</v>
          </cell>
          <cell r="D301">
            <v>2341921172336.3799</v>
          </cell>
          <cell r="E301">
            <v>14056976708051.9</v>
          </cell>
          <cell r="F301">
            <v>21252716043882.102</v>
          </cell>
        </row>
        <row r="302">
          <cell r="A302" t="str">
            <v>2.4</v>
          </cell>
          <cell r="B302" t="str">
            <v>CUENTAS POR PAGAR</v>
          </cell>
          <cell r="C302">
            <v>1096163237571.9</v>
          </cell>
          <cell r="D302">
            <v>262347869688.91</v>
          </cell>
          <cell r="E302">
            <v>421934143587.53003</v>
          </cell>
          <cell r="F302">
            <v>1255749511470.52</v>
          </cell>
        </row>
        <row r="303">
          <cell r="A303" t="str">
            <v>2.4.01</v>
          </cell>
          <cell r="B303" t="str">
            <v>ADQUISICION DE BIENES Y SERVICIOS NACIONALES</v>
          </cell>
          <cell r="C303">
            <v>95943128111.929993</v>
          </cell>
          <cell r="D303">
            <v>196662774396.57999</v>
          </cell>
          <cell r="E303">
            <v>227052554719.98999</v>
          </cell>
          <cell r="F303">
            <v>126332908435.34</v>
          </cell>
        </row>
        <row r="304">
          <cell r="A304" t="str">
            <v>2.4.01.01</v>
          </cell>
          <cell r="B304" t="str">
            <v>Bienes y servicios</v>
          </cell>
          <cell r="C304">
            <v>2960792</v>
          </cell>
          <cell r="D304">
            <v>174037359064.84</v>
          </cell>
          <cell r="E304">
            <v>174316620484.17999</v>
          </cell>
          <cell r="F304">
            <v>282222211.33999997</v>
          </cell>
        </row>
        <row r="305">
          <cell r="A305" t="str">
            <v>2.4.01.01.001</v>
          </cell>
          <cell r="B305" t="str">
            <v>Bienes y servicios</v>
          </cell>
          <cell r="C305">
            <v>2960792</v>
          </cell>
          <cell r="D305">
            <v>174037359064.84</v>
          </cell>
          <cell r="E305">
            <v>174316620484.17999</v>
          </cell>
          <cell r="F305">
            <v>282222211.33999997</v>
          </cell>
        </row>
        <row r="306">
          <cell r="A306" t="str">
            <v>2.4.01.02</v>
          </cell>
          <cell r="B306" t="str">
            <v>Proyectos de inversion</v>
          </cell>
          <cell r="C306">
            <v>95940167319.929993</v>
          </cell>
          <cell r="D306">
            <v>22625415331.740002</v>
          </cell>
          <cell r="E306">
            <v>52735934235.809998</v>
          </cell>
          <cell r="F306">
            <v>126050686224</v>
          </cell>
        </row>
        <row r="307">
          <cell r="A307" t="str">
            <v>2.4.01.02.001</v>
          </cell>
          <cell r="B307" t="str">
            <v>Proyectos de inversión</v>
          </cell>
          <cell r="C307">
            <v>95940167319.929993</v>
          </cell>
          <cell r="D307">
            <v>22625415331.740002</v>
          </cell>
          <cell r="E307">
            <v>52735934235.809998</v>
          </cell>
          <cell r="F307">
            <v>126050686224</v>
          </cell>
        </row>
        <row r="308">
          <cell r="A308" t="str">
            <v>2.4.02</v>
          </cell>
          <cell r="B308" t="str">
            <v>SUBVENCIONES POR PAGAR</v>
          </cell>
          <cell r="C308">
            <v>0</v>
          </cell>
          <cell r="D308">
            <v>2796621</v>
          </cell>
          <cell r="E308">
            <v>2796621</v>
          </cell>
          <cell r="F308">
            <v>0</v>
          </cell>
        </row>
        <row r="309">
          <cell r="A309" t="str">
            <v>2.4.02.05</v>
          </cell>
          <cell r="B309" t="str">
            <v>Subvención por recursos transferidos a las empresas públicas</v>
          </cell>
          <cell r="C309">
            <v>0</v>
          </cell>
          <cell r="D309">
            <v>2796621</v>
          </cell>
          <cell r="E309">
            <v>2796621</v>
          </cell>
          <cell r="F309">
            <v>0</v>
          </cell>
        </row>
        <row r="310">
          <cell r="A310" t="str">
            <v>2.4.02.05.001</v>
          </cell>
          <cell r="B310" t="str">
            <v>Subvención por recursos transferidos a las empresas públicas</v>
          </cell>
          <cell r="C310">
            <v>0</v>
          </cell>
          <cell r="D310">
            <v>2796621</v>
          </cell>
          <cell r="E310">
            <v>2796621</v>
          </cell>
          <cell r="F310">
            <v>0</v>
          </cell>
        </row>
        <row r="311">
          <cell r="A311" t="str">
            <v>2.4.07</v>
          </cell>
          <cell r="B311" t="str">
            <v>RECURSOS A FAVOR DE TERCEROS</v>
          </cell>
          <cell r="C311">
            <v>4778199682.5100002</v>
          </cell>
          <cell r="D311">
            <v>19743451408.779999</v>
          </cell>
          <cell r="E311">
            <v>19345937266.630001</v>
          </cell>
          <cell r="F311">
            <v>4380685540.3599997</v>
          </cell>
        </row>
        <row r="312">
          <cell r="A312" t="str">
            <v>2.4.07.06</v>
          </cell>
          <cell r="B312" t="str">
            <v>Cobro cartera de terceros</v>
          </cell>
          <cell r="C312">
            <v>254323339</v>
          </cell>
          <cell r="D312">
            <v>830169426</v>
          </cell>
          <cell r="E312">
            <v>575846087</v>
          </cell>
          <cell r="F312">
            <v>0</v>
          </cell>
        </row>
        <row r="313">
          <cell r="A313" t="str">
            <v>2.4.07.06.001</v>
          </cell>
          <cell r="B313" t="str">
            <v>Cobro cartera de terceros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</row>
        <row r="314">
          <cell r="A314" t="str">
            <v>2.4.07.06.002</v>
          </cell>
          <cell r="B314" t="str">
            <v>Contribución contrato de obra pública</v>
          </cell>
          <cell r="C314">
            <v>254323339</v>
          </cell>
          <cell r="D314">
            <v>830169426</v>
          </cell>
          <cell r="E314">
            <v>575846087</v>
          </cell>
          <cell r="F314">
            <v>0</v>
          </cell>
        </row>
        <row r="315">
          <cell r="A315" t="str">
            <v>2.4.07.06.003</v>
          </cell>
          <cell r="B315" t="str">
            <v>Contribución especial para laudos arbitrales de contenido económico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</row>
        <row r="316">
          <cell r="A316" t="str">
            <v>2.4.07.20</v>
          </cell>
          <cell r="B316" t="str">
            <v>Recaudos por clasificar</v>
          </cell>
          <cell r="C316">
            <v>2620689574.5100002</v>
          </cell>
          <cell r="D316">
            <v>18568692194.779999</v>
          </cell>
          <cell r="E316">
            <v>18532260103.630001</v>
          </cell>
          <cell r="F316">
            <v>2584257483.3600001</v>
          </cell>
        </row>
        <row r="317">
          <cell r="A317" t="str">
            <v>2.4.07.20.001</v>
          </cell>
          <cell r="B317" t="str">
            <v>Recaudos por clasificar</v>
          </cell>
          <cell r="C317">
            <v>2620689574.5100002</v>
          </cell>
          <cell r="D317">
            <v>18568692194.779999</v>
          </cell>
          <cell r="E317">
            <v>18532260103.630001</v>
          </cell>
          <cell r="F317">
            <v>2584257483.3600001</v>
          </cell>
        </row>
        <row r="318">
          <cell r="A318" t="str">
            <v>2.4.07.22</v>
          </cell>
          <cell r="B318" t="str">
            <v>Estampillas</v>
          </cell>
          <cell r="C318">
            <v>106758712</v>
          </cell>
          <cell r="D318">
            <v>344589788</v>
          </cell>
          <cell r="E318">
            <v>237831076</v>
          </cell>
          <cell r="F318">
            <v>0</v>
          </cell>
        </row>
        <row r="319">
          <cell r="A319" t="str">
            <v>2.4.07.22.002</v>
          </cell>
          <cell r="B319" t="str">
            <v>Retencion estampilla pro unal y otras universidades estatales</v>
          </cell>
          <cell r="C319">
            <v>106758712</v>
          </cell>
          <cell r="D319">
            <v>344589788</v>
          </cell>
          <cell r="E319">
            <v>237831076</v>
          </cell>
          <cell r="F319">
            <v>0</v>
          </cell>
        </row>
        <row r="320">
          <cell r="A320" t="str">
            <v>2.4.07.90</v>
          </cell>
          <cell r="B320" t="str">
            <v>Otros recursos a favor de terceros</v>
          </cell>
          <cell r="C320">
            <v>1796428057</v>
          </cell>
          <cell r="D320">
            <v>0</v>
          </cell>
          <cell r="E320">
            <v>0</v>
          </cell>
          <cell r="F320">
            <v>1796428057</v>
          </cell>
        </row>
        <row r="321">
          <cell r="A321" t="str">
            <v>2.4.07.90.001</v>
          </cell>
          <cell r="B321" t="str">
            <v>Otros recursos a favor de terceros</v>
          </cell>
          <cell r="C321">
            <v>1796428057</v>
          </cell>
          <cell r="D321">
            <v>0</v>
          </cell>
          <cell r="E321">
            <v>0</v>
          </cell>
          <cell r="F321">
            <v>1796428057</v>
          </cell>
        </row>
        <row r="322">
          <cell r="A322" t="str">
            <v>2.4.24</v>
          </cell>
          <cell r="B322" t="str">
            <v>DESCUENTOS DE NOMINA</v>
          </cell>
          <cell r="C322">
            <v>239251000</v>
          </cell>
          <cell r="D322">
            <v>787277836</v>
          </cell>
          <cell r="E322">
            <v>552576836</v>
          </cell>
          <cell r="F322">
            <v>4550000</v>
          </cell>
        </row>
        <row r="323">
          <cell r="A323" t="str">
            <v>2.4.24.01</v>
          </cell>
          <cell r="B323" t="str">
            <v>Aportes a fondos pensionales</v>
          </cell>
          <cell r="C323">
            <v>133208500</v>
          </cell>
          <cell r="D323">
            <v>275107400</v>
          </cell>
          <cell r="E323">
            <v>141898900</v>
          </cell>
          <cell r="F323">
            <v>0</v>
          </cell>
        </row>
        <row r="324">
          <cell r="A324" t="str">
            <v>2.4.24.01.001</v>
          </cell>
          <cell r="B324" t="str">
            <v>Aportes a fondos pensionales</v>
          </cell>
          <cell r="C324">
            <v>133208500</v>
          </cell>
          <cell r="D324">
            <v>275107400</v>
          </cell>
          <cell r="E324">
            <v>141898900</v>
          </cell>
          <cell r="F324">
            <v>0</v>
          </cell>
        </row>
        <row r="325">
          <cell r="A325" t="str">
            <v>2.4.24.02</v>
          </cell>
          <cell r="B325" t="str">
            <v>Aportes a seguridad social en salud</v>
          </cell>
          <cell r="C325">
            <v>103042500</v>
          </cell>
          <cell r="D325">
            <v>207513100</v>
          </cell>
          <cell r="E325">
            <v>104470600</v>
          </cell>
          <cell r="F325">
            <v>0</v>
          </cell>
        </row>
        <row r="326">
          <cell r="A326" t="str">
            <v>2.4.24.02.001</v>
          </cell>
          <cell r="B326" t="str">
            <v>Aportes a seguridad social en salud</v>
          </cell>
          <cell r="C326">
            <v>103042500</v>
          </cell>
          <cell r="D326">
            <v>207513100</v>
          </cell>
          <cell r="E326">
            <v>104470600</v>
          </cell>
          <cell r="F326">
            <v>0</v>
          </cell>
        </row>
        <row r="327">
          <cell r="A327" t="str">
            <v>2.4.24.05</v>
          </cell>
          <cell r="B327" t="str">
            <v>Cooperativas</v>
          </cell>
          <cell r="C327">
            <v>0</v>
          </cell>
          <cell r="D327">
            <v>16653935</v>
          </cell>
          <cell r="E327">
            <v>16653935</v>
          </cell>
          <cell r="F327">
            <v>0</v>
          </cell>
        </row>
        <row r="328">
          <cell r="A328" t="str">
            <v>2.4.24.05.001</v>
          </cell>
          <cell r="B328" t="str">
            <v>Cooperativas</v>
          </cell>
          <cell r="C328">
            <v>0</v>
          </cell>
          <cell r="D328">
            <v>16653935</v>
          </cell>
          <cell r="E328">
            <v>16653935</v>
          </cell>
          <cell r="F328">
            <v>0</v>
          </cell>
        </row>
        <row r="329">
          <cell r="A329" t="str">
            <v>2.4.24.06</v>
          </cell>
          <cell r="B329" t="str">
            <v>Fondos de empleados</v>
          </cell>
          <cell r="C329">
            <v>0</v>
          </cell>
          <cell r="D329">
            <v>10090000</v>
          </cell>
          <cell r="E329">
            <v>10090000</v>
          </cell>
          <cell r="F329">
            <v>0</v>
          </cell>
        </row>
        <row r="330">
          <cell r="A330" t="str">
            <v>2.4.24.06.001</v>
          </cell>
          <cell r="B330" t="str">
            <v>Fondos de empleados</v>
          </cell>
          <cell r="C330">
            <v>0</v>
          </cell>
          <cell r="D330">
            <v>10090000</v>
          </cell>
          <cell r="E330">
            <v>10090000</v>
          </cell>
          <cell r="F330">
            <v>0</v>
          </cell>
        </row>
        <row r="331">
          <cell r="A331" t="str">
            <v>2.4.24.07</v>
          </cell>
          <cell r="B331" t="str">
            <v>Libranzas</v>
          </cell>
          <cell r="C331">
            <v>0</v>
          </cell>
          <cell r="D331">
            <v>131611941</v>
          </cell>
          <cell r="E331">
            <v>131611941</v>
          </cell>
          <cell r="F331">
            <v>0</v>
          </cell>
        </row>
        <row r="332">
          <cell r="A332" t="str">
            <v>2.4.24.07.001</v>
          </cell>
          <cell r="B332" t="str">
            <v>Libranzas</v>
          </cell>
          <cell r="C332">
            <v>0</v>
          </cell>
          <cell r="D332">
            <v>131611941</v>
          </cell>
          <cell r="E332">
            <v>131611941</v>
          </cell>
          <cell r="F332">
            <v>0</v>
          </cell>
        </row>
        <row r="333">
          <cell r="A333" t="str">
            <v>2.4.24.08</v>
          </cell>
          <cell r="B333" t="str">
            <v>Contratos de medicina prepagada</v>
          </cell>
          <cell r="C333">
            <v>0</v>
          </cell>
          <cell r="D333">
            <v>1370460</v>
          </cell>
          <cell r="E333">
            <v>1370460</v>
          </cell>
          <cell r="F333">
            <v>0</v>
          </cell>
        </row>
        <row r="334">
          <cell r="A334" t="str">
            <v>2.4.24.08.001</v>
          </cell>
          <cell r="B334" t="str">
            <v>Contratos de medicina prepagada</v>
          </cell>
          <cell r="C334">
            <v>0</v>
          </cell>
          <cell r="D334">
            <v>1370460</v>
          </cell>
          <cell r="E334">
            <v>1370460</v>
          </cell>
          <cell r="F334">
            <v>0</v>
          </cell>
        </row>
        <row r="335">
          <cell r="A335" t="str">
            <v>2.4.24.11</v>
          </cell>
          <cell r="B335" t="str">
            <v>Embargos judiciales</v>
          </cell>
          <cell r="C335">
            <v>0</v>
          </cell>
          <cell r="D335">
            <v>12621000</v>
          </cell>
          <cell r="E335">
            <v>12621000</v>
          </cell>
          <cell r="F335">
            <v>0</v>
          </cell>
        </row>
        <row r="336">
          <cell r="A336" t="str">
            <v>2.4.24.11.001</v>
          </cell>
          <cell r="B336" t="str">
            <v>Embargos judiciales</v>
          </cell>
          <cell r="C336">
            <v>0</v>
          </cell>
          <cell r="D336">
            <v>12621000</v>
          </cell>
          <cell r="E336">
            <v>12621000</v>
          </cell>
          <cell r="F336">
            <v>0</v>
          </cell>
        </row>
        <row r="337">
          <cell r="A337" t="str">
            <v>2.4.24.13</v>
          </cell>
          <cell r="B337" t="str">
            <v>Cuentas de ahorro para el fomento de la construcción (afc)</v>
          </cell>
          <cell r="C337">
            <v>3000000</v>
          </cell>
          <cell r="D337">
            <v>132310000</v>
          </cell>
          <cell r="E337">
            <v>133860000</v>
          </cell>
          <cell r="F337">
            <v>4550000</v>
          </cell>
        </row>
        <row r="338">
          <cell r="A338" t="str">
            <v>2.4.24.13.001</v>
          </cell>
          <cell r="B338" t="str">
            <v>Cuentas de ahorro para el fomento de la construcción (afc)</v>
          </cell>
          <cell r="C338">
            <v>3000000</v>
          </cell>
          <cell r="D338">
            <v>132310000</v>
          </cell>
          <cell r="E338">
            <v>133860000</v>
          </cell>
          <cell r="F338">
            <v>4550000</v>
          </cell>
        </row>
        <row r="339">
          <cell r="A339" t="str">
            <v>2.4.36</v>
          </cell>
          <cell r="B339" t="str">
            <v>RETENCIÓN EN LA FUENTE E IMPUESTO DE TIMBRE</v>
          </cell>
          <cell r="C339">
            <v>1406000209.45</v>
          </cell>
          <cell r="D339">
            <v>1946371131</v>
          </cell>
          <cell r="E339">
            <v>3075216040</v>
          </cell>
          <cell r="F339">
            <v>2534845118.4499998</v>
          </cell>
        </row>
        <row r="340">
          <cell r="A340" t="str">
            <v>2.4.36.03</v>
          </cell>
          <cell r="B340" t="str">
            <v>Honorarios</v>
          </cell>
          <cell r="C340">
            <v>253957368</v>
          </cell>
          <cell r="D340">
            <v>261110260</v>
          </cell>
          <cell r="E340">
            <v>466321874</v>
          </cell>
          <cell r="F340">
            <v>459168982</v>
          </cell>
        </row>
        <row r="341">
          <cell r="A341" t="str">
            <v>2.4.36.03.001</v>
          </cell>
          <cell r="B341" t="str">
            <v>Retenido</v>
          </cell>
          <cell r="C341">
            <v>253957368</v>
          </cell>
          <cell r="D341">
            <v>141671260</v>
          </cell>
          <cell r="E341">
            <v>346882874</v>
          </cell>
          <cell r="F341">
            <v>459168982</v>
          </cell>
        </row>
        <row r="342">
          <cell r="A342" t="str">
            <v>2.4.36.03.002</v>
          </cell>
          <cell r="B342" t="str">
            <v>Pagado (db)</v>
          </cell>
          <cell r="C342">
            <v>0</v>
          </cell>
          <cell r="D342">
            <v>119439000</v>
          </cell>
          <cell r="E342">
            <v>119439000</v>
          </cell>
          <cell r="F342">
            <v>0</v>
          </cell>
        </row>
        <row r="343">
          <cell r="A343" t="str">
            <v>2.4.36.04</v>
          </cell>
          <cell r="B343" t="str">
            <v>Comisiones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</row>
        <row r="344">
          <cell r="A344" t="str">
            <v>2.4.36.04.001</v>
          </cell>
          <cell r="B344" t="str">
            <v>Retenido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</row>
        <row r="345">
          <cell r="A345" t="str">
            <v>2.4.36.04.002</v>
          </cell>
          <cell r="B345" t="str">
            <v>Pagado (db)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</row>
        <row r="346">
          <cell r="A346" t="str">
            <v>2.4.36.05</v>
          </cell>
          <cell r="B346" t="str">
            <v>Servicios</v>
          </cell>
          <cell r="C346">
            <v>232581003.44999999</v>
          </cell>
          <cell r="D346">
            <v>248084122</v>
          </cell>
          <cell r="E346">
            <v>330509360</v>
          </cell>
          <cell r="F346">
            <v>315006241.44999999</v>
          </cell>
        </row>
        <row r="347">
          <cell r="A347" t="str">
            <v>2.4.36.05.001</v>
          </cell>
          <cell r="B347" t="str">
            <v>Retenido</v>
          </cell>
          <cell r="C347">
            <v>232581003.44999999</v>
          </cell>
          <cell r="D347">
            <v>124071122</v>
          </cell>
          <cell r="E347">
            <v>206496360</v>
          </cell>
          <cell r="F347">
            <v>315006241.44999999</v>
          </cell>
        </row>
        <row r="348">
          <cell r="A348" t="str">
            <v>2.4.36.05.002</v>
          </cell>
          <cell r="B348" t="str">
            <v>Pagado (db)</v>
          </cell>
          <cell r="C348">
            <v>0</v>
          </cell>
          <cell r="D348">
            <v>124013000</v>
          </cell>
          <cell r="E348">
            <v>124013000</v>
          </cell>
          <cell r="F348">
            <v>0</v>
          </cell>
        </row>
        <row r="349">
          <cell r="A349" t="str">
            <v>2.4.36.06</v>
          </cell>
          <cell r="B349" t="str">
            <v>Arrendamientos</v>
          </cell>
          <cell r="C349">
            <v>7102272</v>
          </cell>
          <cell r="D349">
            <v>15722784</v>
          </cell>
          <cell r="E349">
            <v>16505512</v>
          </cell>
          <cell r="F349">
            <v>7885000</v>
          </cell>
        </row>
        <row r="350">
          <cell r="A350" t="str">
            <v>2.4.36.06.001</v>
          </cell>
          <cell r="B350" t="str">
            <v>Retenido</v>
          </cell>
          <cell r="C350">
            <v>7102272</v>
          </cell>
          <cell r="D350">
            <v>8620784</v>
          </cell>
          <cell r="E350">
            <v>9403512</v>
          </cell>
          <cell r="F350">
            <v>7885000</v>
          </cell>
        </row>
        <row r="351">
          <cell r="A351" t="str">
            <v>2.4.36.06.002</v>
          </cell>
          <cell r="B351" t="str">
            <v>Pagado (db)</v>
          </cell>
          <cell r="C351">
            <v>0</v>
          </cell>
          <cell r="D351">
            <v>7102000</v>
          </cell>
          <cell r="E351">
            <v>7102000</v>
          </cell>
          <cell r="F351">
            <v>0</v>
          </cell>
        </row>
        <row r="352">
          <cell r="A352" t="str">
            <v>2.4.36.07</v>
          </cell>
          <cell r="B352" t="str">
            <v>Rendimientos financieros e intereses</v>
          </cell>
          <cell r="C352">
            <v>64</v>
          </cell>
          <cell r="D352">
            <v>0</v>
          </cell>
          <cell r="E352">
            <v>26344745</v>
          </cell>
          <cell r="F352">
            <v>26344809</v>
          </cell>
        </row>
        <row r="353">
          <cell r="A353" t="str">
            <v>2.4.36.07.001</v>
          </cell>
          <cell r="B353" t="str">
            <v>Retenido</v>
          </cell>
          <cell r="C353">
            <v>64</v>
          </cell>
          <cell r="D353">
            <v>0</v>
          </cell>
          <cell r="E353">
            <v>26344745</v>
          </cell>
          <cell r="F353">
            <v>26344809</v>
          </cell>
        </row>
        <row r="354">
          <cell r="A354" t="str">
            <v>2.4.36.07.002</v>
          </cell>
          <cell r="B354" t="str">
            <v>Pagado (db)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</row>
        <row r="355">
          <cell r="A355" t="str">
            <v>2.4.36.08</v>
          </cell>
          <cell r="B355" t="str">
            <v>Compras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</row>
        <row r="356">
          <cell r="A356" t="str">
            <v>2.4.36.08.001</v>
          </cell>
          <cell r="B356" t="str">
            <v>Retenido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</row>
        <row r="357">
          <cell r="A357" t="str">
            <v>2.4.36.08.002</v>
          </cell>
          <cell r="B357" t="str">
            <v>Pagado (db)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</row>
        <row r="358">
          <cell r="A358" t="str">
            <v>2.4.36.10</v>
          </cell>
          <cell r="B358" t="str">
            <v>Pagos o abonos en cuenta en el exterior</v>
          </cell>
          <cell r="C358">
            <v>353</v>
          </cell>
          <cell r="D358">
            <v>0</v>
          </cell>
          <cell r="E358">
            <v>0</v>
          </cell>
          <cell r="F358">
            <v>353</v>
          </cell>
        </row>
        <row r="359">
          <cell r="A359" t="str">
            <v>2.4.36.10.001</v>
          </cell>
          <cell r="B359" t="str">
            <v>Retenido</v>
          </cell>
          <cell r="C359">
            <v>353</v>
          </cell>
          <cell r="D359">
            <v>0</v>
          </cell>
          <cell r="E359">
            <v>0</v>
          </cell>
          <cell r="F359">
            <v>353</v>
          </cell>
        </row>
        <row r="360">
          <cell r="A360" t="str">
            <v>2.4.36.10.002</v>
          </cell>
          <cell r="B360" t="str">
            <v>Pagado (db)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</row>
        <row r="361">
          <cell r="A361" t="str">
            <v>2.4.36.13</v>
          </cell>
          <cell r="B361" t="str">
            <v>Rentas de pensiones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</row>
        <row r="362">
          <cell r="A362" t="str">
            <v>2.4.36.13.001</v>
          </cell>
          <cell r="B362" t="str">
            <v>Retenido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</row>
        <row r="363">
          <cell r="A363" t="str">
            <v>2.4.36.13.002</v>
          </cell>
          <cell r="B363" t="str">
            <v>Pagado (db)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</row>
        <row r="364">
          <cell r="A364" t="str">
            <v>2.4.36.15</v>
          </cell>
          <cell r="B364" t="str">
            <v>Rentas de trabajo</v>
          </cell>
          <cell r="C364">
            <v>451463144</v>
          </cell>
          <cell r="D364">
            <v>924015215</v>
          </cell>
          <cell r="E364">
            <v>1446897454</v>
          </cell>
          <cell r="F364">
            <v>974345383</v>
          </cell>
        </row>
        <row r="365">
          <cell r="A365" t="str">
            <v>2.4.36.15.001</v>
          </cell>
          <cell r="B365" t="str">
            <v>Retenido</v>
          </cell>
          <cell r="C365">
            <v>451463144</v>
          </cell>
          <cell r="D365">
            <v>475222215</v>
          </cell>
          <cell r="E365">
            <v>998104454</v>
          </cell>
          <cell r="F365">
            <v>974345383</v>
          </cell>
        </row>
        <row r="366">
          <cell r="A366" t="str">
            <v>2.4.36.15.002</v>
          </cell>
          <cell r="B366" t="str">
            <v>Pagado (db)</v>
          </cell>
          <cell r="C366">
            <v>0</v>
          </cell>
          <cell r="D366">
            <v>448793000</v>
          </cell>
          <cell r="E366">
            <v>448793000</v>
          </cell>
          <cell r="F366">
            <v>0</v>
          </cell>
        </row>
        <row r="367">
          <cell r="A367" t="str">
            <v>2.4.36.25</v>
          </cell>
          <cell r="B367" t="str">
            <v>Impuesto a las ventas retenido.</v>
          </cell>
          <cell r="C367">
            <v>288744960</v>
          </cell>
          <cell r="D367">
            <v>334690191</v>
          </cell>
          <cell r="E367">
            <v>511320418</v>
          </cell>
          <cell r="F367">
            <v>465375187</v>
          </cell>
        </row>
        <row r="368">
          <cell r="A368" t="str">
            <v>2.4.36.25.001</v>
          </cell>
          <cell r="B368" t="str">
            <v>Retenido - a responsables del regimen común</v>
          </cell>
          <cell r="C368">
            <v>288744725</v>
          </cell>
          <cell r="D368">
            <v>171043191</v>
          </cell>
          <cell r="E368">
            <v>347673418</v>
          </cell>
          <cell r="F368">
            <v>465374952</v>
          </cell>
        </row>
        <row r="369">
          <cell r="A369" t="str">
            <v>2.4.36.25.002</v>
          </cell>
          <cell r="B369" t="str">
            <v>Pagado - a responsables del regimen común (db)</v>
          </cell>
          <cell r="C369">
            <v>0</v>
          </cell>
          <cell r="D369">
            <v>163647000</v>
          </cell>
          <cell r="E369">
            <v>163647000</v>
          </cell>
          <cell r="F369">
            <v>0</v>
          </cell>
        </row>
        <row r="370">
          <cell r="A370" t="str">
            <v>2.4.36.25.003</v>
          </cell>
          <cell r="B370" t="str">
            <v>Retenido - por compras y/o servicios a responsables del régimen simplificado.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</row>
        <row r="371">
          <cell r="A371" t="str">
            <v>2.4.36.25.004</v>
          </cell>
          <cell r="B371" t="str">
            <v>Pagado - por compras y/o servicios a responsables del régimen simplificado (db)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</row>
        <row r="372">
          <cell r="A372" t="str">
            <v>2.4.36.25.005</v>
          </cell>
          <cell r="B372" t="str">
            <v>Retenido - practicadas por servicios a no residentes o no domiciliados</v>
          </cell>
          <cell r="C372">
            <v>235</v>
          </cell>
          <cell r="D372">
            <v>0</v>
          </cell>
          <cell r="E372">
            <v>0</v>
          </cell>
          <cell r="F372">
            <v>235</v>
          </cell>
        </row>
        <row r="373">
          <cell r="A373" t="str">
            <v>2.4.36.25.006</v>
          </cell>
          <cell r="B373" t="str">
            <v>Pagado - practicadas por servicios a no residentes o no domiciliados (db)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</row>
        <row r="374">
          <cell r="A374" t="str">
            <v>2.4.36.26</v>
          </cell>
          <cell r="B374" t="str">
            <v>Contratos de construcción</v>
          </cell>
          <cell r="C374">
            <v>128257147</v>
          </cell>
          <cell r="D374">
            <v>159668000</v>
          </cell>
          <cell r="E374">
            <v>209083919</v>
          </cell>
          <cell r="F374">
            <v>177673066</v>
          </cell>
        </row>
        <row r="375">
          <cell r="A375" t="str">
            <v>2.4.36.26.001</v>
          </cell>
          <cell r="B375" t="str">
            <v>Retenido</v>
          </cell>
          <cell r="C375">
            <v>128257147</v>
          </cell>
          <cell r="D375">
            <v>79834000</v>
          </cell>
          <cell r="E375">
            <v>129249919</v>
          </cell>
          <cell r="F375">
            <v>177673066</v>
          </cell>
        </row>
        <row r="376">
          <cell r="A376" t="str">
            <v>2.4.36.26.002</v>
          </cell>
          <cell r="B376" t="str">
            <v>Pagado (db)</v>
          </cell>
          <cell r="C376">
            <v>0</v>
          </cell>
          <cell r="D376">
            <v>79834000</v>
          </cell>
          <cell r="E376">
            <v>79834000</v>
          </cell>
          <cell r="F376">
            <v>0</v>
          </cell>
        </row>
        <row r="377">
          <cell r="A377" t="str">
            <v>2.4.36.27</v>
          </cell>
          <cell r="B377" t="str">
            <v>Retención de impuesto de industria y comercio por compras</v>
          </cell>
          <cell r="C377">
            <v>43893075</v>
          </cell>
          <cell r="D377">
            <v>3080559</v>
          </cell>
          <cell r="E377">
            <v>68232758</v>
          </cell>
          <cell r="F377">
            <v>109045274</v>
          </cell>
        </row>
        <row r="378">
          <cell r="A378" t="str">
            <v>2.4.36.27.001</v>
          </cell>
          <cell r="B378" t="str">
            <v>Retenido</v>
          </cell>
          <cell r="C378">
            <v>44081650</v>
          </cell>
          <cell r="D378">
            <v>3080559</v>
          </cell>
          <cell r="E378">
            <v>68232758</v>
          </cell>
          <cell r="F378">
            <v>109233849</v>
          </cell>
        </row>
        <row r="379">
          <cell r="A379" t="str">
            <v>2.4.36.27.002</v>
          </cell>
          <cell r="B379" t="str">
            <v>Pagado (db)</v>
          </cell>
          <cell r="C379">
            <v>-188575</v>
          </cell>
          <cell r="D379">
            <v>0</v>
          </cell>
          <cell r="E379">
            <v>0</v>
          </cell>
          <cell r="F379">
            <v>-188575</v>
          </cell>
        </row>
        <row r="380">
          <cell r="A380" t="str">
            <v>2.4.36.28</v>
          </cell>
          <cell r="B380" t="str">
            <v>Retención de impuesto de industria y comercio por ventas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</row>
        <row r="381">
          <cell r="A381" t="str">
            <v>2.4.36.28.001</v>
          </cell>
          <cell r="B381" t="str">
            <v>Retenido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</row>
        <row r="382">
          <cell r="A382" t="str">
            <v>2.4.36.28.002</v>
          </cell>
          <cell r="B382" t="str">
            <v>Pagado (db)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</row>
        <row r="383">
          <cell r="A383" t="str">
            <v>2.4.36.30</v>
          </cell>
          <cell r="B383" t="str">
            <v>Impuesto solidario por el covid 19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</row>
        <row r="384">
          <cell r="A384" t="str">
            <v>2.4.36.30.001</v>
          </cell>
          <cell r="B384" t="str">
            <v>Retenido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</row>
        <row r="385">
          <cell r="A385" t="str">
            <v>2.4.36.30.002</v>
          </cell>
          <cell r="B385" t="str">
            <v>Pagado (db)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</row>
        <row r="386">
          <cell r="A386" t="str">
            <v>2.4.36.31</v>
          </cell>
          <cell r="B386" t="str">
            <v>Aporte solidario voluntario por el covid 19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</row>
        <row r="387">
          <cell r="A387" t="str">
            <v>2.4.36.31.001</v>
          </cell>
          <cell r="B387" t="str">
            <v>Retenido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</row>
        <row r="388">
          <cell r="A388" t="str">
            <v>2.4.36.31.002</v>
          </cell>
          <cell r="B388" t="str">
            <v>Pagado (db)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</row>
        <row r="389">
          <cell r="A389" t="str">
            <v>2.4.36.90</v>
          </cell>
          <cell r="B389" t="str">
            <v>Otras retenciones</v>
          </cell>
          <cell r="C389">
            <v>823</v>
          </cell>
          <cell r="D389">
            <v>0</v>
          </cell>
          <cell r="E389">
            <v>0</v>
          </cell>
          <cell r="F389">
            <v>823</v>
          </cell>
        </row>
        <row r="390">
          <cell r="A390" t="str">
            <v>2.4.36.90.001</v>
          </cell>
          <cell r="B390" t="str">
            <v>Retenido</v>
          </cell>
          <cell r="C390">
            <v>823</v>
          </cell>
          <cell r="D390">
            <v>0</v>
          </cell>
          <cell r="E390">
            <v>0</v>
          </cell>
          <cell r="F390">
            <v>823</v>
          </cell>
        </row>
        <row r="391">
          <cell r="A391" t="str">
            <v>2.4.36.90.002</v>
          </cell>
          <cell r="B391" t="str">
            <v>Pagado (db)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</row>
        <row r="392">
          <cell r="A392" t="str">
            <v>2.4.40</v>
          </cell>
          <cell r="B392" t="str">
            <v>IMPUESTOS, CONTRIBUCIONES Y TASAS</v>
          </cell>
          <cell r="C392">
            <v>0</v>
          </cell>
          <cell r="D392">
            <v>268000</v>
          </cell>
          <cell r="E392">
            <v>53501000</v>
          </cell>
          <cell r="F392">
            <v>53233000</v>
          </cell>
        </row>
        <row r="393">
          <cell r="A393" t="str">
            <v>2.4.40.11</v>
          </cell>
          <cell r="B393" t="str">
            <v>Licencias, registro y salvoconducto</v>
          </cell>
          <cell r="C393">
            <v>0</v>
          </cell>
          <cell r="D393">
            <v>0</v>
          </cell>
          <cell r="E393">
            <v>53233000</v>
          </cell>
          <cell r="F393">
            <v>53233000</v>
          </cell>
        </row>
        <row r="394">
          <cell r="A394" t="str">
            <v>2.4.40.11.001</v>
          </cell>
          <cell r="B394" t="str">
            <v>Licencias, registro y salvoconducto</v>
          </cell>
          <cell r="C394">
            <v>0</v>
          </cell>
          <cell r="D394">
            <v>0</v>
          </cell>
          <cell r="E394">
            <v>53233000</v>
          </cell>
          <cell r="F394">
            <v>53233000</v>
          </cell>
        </row>
        <row r="395">
          <cell r="A395" t="str">
            <v>2.4.40.14</v>
          </cell>
          <cell r="B395" t="str">
            <v>Cuota de fiscalización y auditaje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</row>
        <row r="396">
          <cell r="A396" t="str">
            <v>2.4.40.14.001</v>
          </cell>
          <cell r="B396" t="str">
            <v>Cuota de fiscalización y auditaje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</row>
        <row r="397">
          <cell r="A397" t="str">
            <v>2.4.40.16</v>
          </cell>
          <cell r="B397" t="str">
            <v>Impuesto sobre vehículos automotores</v>
          </cell>
          <cell r="C397">
            <v>0</v>
          </cell>
          <cell r="D397">
            <v>268000</v>
          </cell>
          <cell r="E397">
            <v>268000</v>
          </cell>
          <cell r="F397">
            <v>0</v>
          </cell>
        </row>
        <row r="398">
          <cell r="A398" t="str">
            <v>2.4.40.16.001</v>
          </cell>
          <cell r="B398" t="str">
            <v>Impuesto sobre vehículos automotores</v>
          </cell>
          <cell r="C398">
            <v>0</v>
          </cell>
          <cell r="D398">
            <v>268000</v>
          </cell>
          <cell r="E398">
            <v>268000</v>
          </cell>
          <cell r="F398">
            <v>0</v>
          </cell>
        </row>
        <row r="399">
          <cell r="A399" t="str">
            <v>2.4.45</v>
          </cell>
          <cell r="B399" t="str">
            <v>IMPUESTO AL VALOR AGREGADO - IVA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</row>
        <row r="400">
          <cell r="A400" t="str">
            <v>2.4.45.05</v>
          </cell>
          <cell r="B400" t="str">
            <v>Compra de bienes (db)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</row>
        <row r="401">
          <cell r="A401" t="str">
            <v>2.4.45.05.001</v>
          </cell>
          <cell r="B401" t="str">
            <v>Compra de bienes (db)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</row>
        <row r="402">
          <cell r="A402" t="str">
            <v>2.4.60</v>
          </cell>
          <cell r="B402" t="str">
            <v>CRÉDITOS JUDICIALES</v>
          </cell>
          <cell r="C402">
            <v>993339807937.01001</v>
          </cell>
          <cell r="D402">
            <v>15754251700</v>
          </cell>
          <cell r="E402">
            <v>144069380666.54999</v>
          </cell>
          <cell r="F402">
            <v>1121654936903.5601</v>
          </cell>
        </row>
        <row r="403">
          <cell r="A403" t="str">
            <v>2.4.60.02</v>
          </cell>
          <cell r="B403" t="str">
            <v>Sentencias</v>
          </cell>
          <cell r="C403">
            <v>3256957652</v>
          </cell>
          <cell r="D403">
            <v>874197176</v>
          </cell>
          <cell r="E403">
            <v>2811454770</v>
          </cell>
          <cell r="F403">
            <v>5194215246</v>
          </cell>
        </row>
        <row r="404">
          <cell r="A404" t="str">
            <v>2.4.60.02.001</v>
          </cell>
          <cell r="B404" t="str">
            <v>Sentencias</v>
          </cell>
          <cell r="C404">
            <v>3256957652</v>
          </cell>
          <cell r="D404">
            <v>874197176</v>
          </cell>
          <cell r="E404">
            <v>2811454770</v>
          </cell>
          <cell r="F404">
            <v>5194215246</v>
          </cell>
        </row>
        <row r="405">
          <cell r="A405" t="str">
            <v>2.4.60.03</v>
          </cell>
          <cell r="B405" t="str">
            <v>Laudos arbitrales y conciliaciones extrajudiciales</v>
          </cell>
          <cell r="C405">
            <v>946935487309</v>
          </cell>
          <cell r="D405">
            <v>14068178681</v>
          </cell>
          <cell r="E405">
            <v>7327880816.5600004</v>
          </cell>
          <cell r="F405">
            <v>940195189444.56006</v>
          </cell>
        </row>
        <row r="406">
          <cell r="A406" t="str">
            <v>2.4.60.03.001</v>
          </cell>
          <cell r="B406" t="str">
            <v>Laudos arbitrales</v>
          </cell>
          <cell r="C406">
            <v>946935487309</v>
          </cell>
          <cell r="D406">
            <v>14068178681</v>
          </cell>
          <cell r="E406">
            <v>7327880816.5600004</v>
          </cell>
          <cell r="F406">
            <v>940195189444.56006</v>
          </cell>
        </row>
        <row r="407">
          <cell r="A407" t="str">
            <v>2.4.60.03.002</v>
          </cell>
          <cell r="B407" t="str">
            <v>Conciliaciones extrajudiciales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</row>
        <row r="408">
          <cell r="A408" t="str">
            <v>2.4.60.90</v>
          </cell>
          <cell r="B408" t="str">
            <v>Otros créditos judiciales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</row>
        <row r="409">
          <cell r="A409" t="str">
            <v>2.4.60.90.001</v>
          </cell>
          <cell r="B409" t="str">
            <v>Otros créditos judiciales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</row>
        <row r="410">
          <cell r="A410" t="str">
            <v>2.4.60.91</v>
          </cell>
          <cell r="B410" t="str">
            <v>Intereses de sentencias</v>
          </cell>
          <cell r="C410">
            <v>0</v>
          </cell>
          <cell r="D410">
            <v>0</v>
          </cell>
          <cell r="E410">
            <v>21848598</v>
          </cell>
          <cell r="F410">
            <v>21848598</v>
          </cell>
        </row>
        <row r="411">
          <cell r="A411" t="str">
            <v>2.4.60.91.001</v>
          </cell>
          <cell r="B411" t="str">
            <v>Intereses de sentencias</v>
          </cell>
          <cell r="C411">
            <v>0</v>
          </cell>
          <cell r="D411">
            <v>0</v>
          </cell>
          <cell r="E411">
            <v>21848598</v>
          </cell>
          <cell r="F411">
            <v>21848598</v>
          </cell>
        </row>
        <row r="412">
          <cell r="A412" t="str">
            <v>2.4.60.92</v>
          </cell>
          <cell r="B412" t="str">
            <v>Intereses de laudos arbitrales y conciliaciones extrajudiciales</v>
          </cell>
          <cell r="C412">
            <v>43147362976.010002</v>
          </cell>
          <cell r="D412">
            <v>811875843</v>
          </cell>
          <cell r="E412">
            <v>133908196481.99001</v>
          </cell>
          <cell r="F412">
            <v>176243683615</v>
          </cell>
        </row>
        <row r="413">
          <cell r="A413" t="str">
            <v>2.4.60.92.001</v>
          </cell>
          <cell r="B413" t="str">
            <v>Intereses de laudos arbitrales y conciliaciones extrajudiciales</v>
          </cell>
          <cell r="C413">
            <v>43147362976.010002</v>
          </cell>
          <cell r="D413">
            <v>811875843</v>
          </cell>
          <cell r="E413">
            <v>133908196481.99001</v>
          </cell>
          <cell r="F413">
            <v>176243683615</v>
          </cell>
        </row>
        <row r="414">
          <cell r="A414" t="str">
            <v>2.4.90</v>
          </cell>
          <cell r="B414" t="str">
            <v>OTRAS CUENTAS POR PAGAR</v>
          </cell>
          <cell r="C414">
            <v>456850631</v>
          </cell>
          <cell r="D414">
            <v>27450678595.549999</v>
          </cell>
          <cell r="E414">
            <v>27782180437.360001</v>
          </cell>
          <cell r="F414">
            <v>788352472.80999994</v>
          </cell>
        </row>
        <row r="415">
          <cell r="A415" t="str">
            <v>2.4.90.15</v>
          </cell>
          <cell r="B415" t="str">
            <v>Obligaciones pagadas por terceros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</row>
        <row r="416">
          <cell r="A416" t="str">
            <v>2.4.90.15.001</v>
          </cell>
          <cell r="B416" t="str">
            <v>Obligaciones pagadas por terceros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</row>
        <row r="417">
          <cell r="A417" t="str">
            <v>2.4.90.19</v>
          </cell>
          <cell r="B417" t="str">
            <v>Garantías contractuales - concesiones</v>
          </cell>
          <cell r="C417">
            <v>270641372.88999999</v>
          </cell>
          <cell r="D417">
            <v>24496892452</v>
          </cell>
          <cell r="E417">
            <v>24496892452</v>
          </cell>
          <cell r="F417">
            <v>270641372.88999999</v>
          </cell>
        </row>
        <row r="418">
          <cell r="A418" t="str">
            <v>2.4.90.19.001</v>
          </cell>
          <cell r="B418" t="str">
            <v>Garantías contractuales - concesiones</v>
          </cell>
          <cell r="C418">
            <v>270641372.88999999</v>
          </cell>
          <cell r="D418">
            <v>24496892452</v>
          </cell>
          <cell r="E418">
            <v>24496892452</v>
          </cell>
          <cell r="F418">
            <v>270641372.88999999</v>
          </cell>
        </row>
        <row r="419">
          <cell r="A419" t="str">
            <v>2.4.90.26</v>
          </cell>
          <cell r="B419" t="str">
            <v>Suscripciones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</row>
        <row r="420">
          <cell r="A420" t="str">
            <v>2.4.90.26.001</v>
          </cell>
          <cell r="B420" t="str">
            <v>Suscripciones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</row>
        <row r="421">
          <cell r="A421" t="str">
            <v>2.4.90.27</v>
          </cell>
          <cell r="B421" t="str">
            <v>Viáticos y gastos de viaje</v>
          </cell>
          <cell r="C421">
            <v>0</v>
          </cell>
          <cell r="D421">
            <v>16563431.17</v>
          </cell>
          <cell r="E421">
            <v>20692864.170000002</v>
          </cell>
          <cell r="F421">
            <v>4129433</v>
          </cell>
        </row>
        <row r="422">
          <cell r="A422" t="str">
            <v>2.4.90.27.001</v>
          </cell>
          <cell r="B422" t="str">
            <v>Viáticos y gastos de viaje</v>
          </cell>
          <cell r="C422">
            <v>0</v>
          </cell>
          <cell r="D422">
            <v>16563431.17</v>
          </cell>
          <cell r="E422">
            <v>20692864.170000002</v>
          </cell>
          <cell r="F422">
            <v>4129433</v>
          </cell>
        </row>
        <row r="423">
          <cell r="A423" t="str">
            <v>2.4.90.28</v>
          </cell>
          <cell r="B423" t="str">
            <v>Seguros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</row>
        <row r="424">
          <cell r="A424" t="str">
            <v>2.4.90.28.001</v>
          </cell>
          <cell r="B424" t="str">
            <v>Seguros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</row>
        <row r="425">
          <cell r="A425" t="str">
            <v>2.4.90.32</v>
          </cell>
          <cell r="B425" t="str">
            <v>Cheques no cobrados o por reclamar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</row>
        <row r="426">
          <cell r="A426" t="str">
            <v>2.4.90.32.001</v>
          </cell>
          <cell r="B426" t="str">
            <v>Cheques no cobrados o por reclamar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</row>
        <row r="427">
          <cell r="A427" t="str">
            <v>2.4.90.40</v>
          </cell>
          <cell r="B427" t="str">
            <v>Saldos a favor de beneficiarios</v>
          </cell>
          <cell r="C427">
            <v>0</v>
          </cell>
          <cell r="D427">
            <v>36058248.149999999</v>
          </cell>
          <cell r="E427">
            <v>36058248.149999999</v>
          </cell>
          <cell r="F427">
            <v>0</v>
          </cell>
        </row>
        <row r="428">
          <cell r="A428" t="str">
            <v>2.4.90.40.001</v>
          </cell>
          <cell r="B428" t="str">
            <v>Saldos a favor de beneficiarios</v>
          </cell>
          <cell r="C428">
            <v>0</v>
          </cell>
          <cell r="D428">
            <v>36058248.149999999</v>
          </cell>
          <cell r="E428">
            <v>36058248.149999999</v>
          </cell>
          <cell r="F428">
            <v>0</v>
          </cell>
        </row>
        <row r="429">
          <cell r="A429" t="str">
            <v>2.4.90.50</v>
          </cell>
          <cell r="B429" t="str">
            <v>Aportes al icbf y sena</v>
          </cell>
          <cell r="C429">
            <v>129015100</v>
          </cell>
          <cell r="D429">
            <v>260229600</v>
          </cell>
          <cell r="E429">
            <v>131214500</v>
          </cell>
          <cell r="F429">
            <v>0</v>
          </cell>
        </row>
        <row r="430">
          <cell r="A430" t="str">
            <v>2.4.90.50.001</v>
          </cell>
          <cell r="B430" t="str">
            <v>Aportes al icbf</v>
          </cell>
          <cell r="C430">
            <v>77405200</v>
          </cell>
          <cell r="D430">
            <v>156129800</v>
          </cell>
          <cell r="E430">
            <v>78724600</v>
          </cell>
          <cell r="F430">
            <v>0</v>
          </cell>
        </row>
        <row r="431">
          <cell r="A431" t="str">
            <v>2.4.90.50.002</v>
          </cell>
          <cell r="B431" t="str">
            <v>Aportes al sena</v>
          </cell>
          <cell r="C431">
            <v>51609900</v>
          </cell>
          <cell r="D431">
            <v>104099800</v>
          </cell>
          <cell r="E431">
            <v>52489900</v>
          </cell>
          <cell r="F431">
            <v>0</v>
          </cell>
        </row>
        <row r="432">
          <cell r="A432" t="str">
            <v>2.4.90.51</v>
          </cell>
          <cell r="B432" t="str">
            <v>Servicios públicos</v>
          </cell>
          <cell r="C432">
            <v>0</v>
          </cell>
          <cell r="D432">
            <v>30100779</v>
          </cell>
          <cell r="E432">
            <v>30100779</v>
          </cell>
          <cell r="F432">
            <v>0</v>
          </cell>
        </row>
        <row r="433">
          <cell r="A433" t="str">
            <v>2.4.90.51.001</v>
          </cell>
          <cell r="B433" t="str">
            <v>Servicios públicos</v>
          </cell>
          <cell r="C433">
            <v>0</v>
          </cell>
          <cell r="D433">
            <v>30100779</v>
          </cell>
          <cell r="E433">
            <v>30100779</v>
          </cell>
          <cell r="F433">
            <v>0</v>
          </cell>
        </row>
        <row r="434">
          <cell r="A434" t="str">
            <v>2.4.90.54</v>
          </cell>
          <cell r="B434" t="str">
            <v>Honorarios</v>
          </cell>
          <cell r="C434">
            <v>33000</v>
          </cell>
          <cell r="D434">
            <v>250551875</v>
          </cell>
          <cell r="E434">
            <v>273201906</v>
          </cell>
          <cell r="F434">
            <v>22683031</v>
          </cell>
        </row>
        <row r="435">
          <cell r="A435" t="str">
            <v>2.4.90.54.001</v>
          </cell>
          <cell r="B435" t="str">
            <v>Honorarios</v>
          </cell>
          <cell r="C435">
            <v>33000</v>
          </cell>
          <cell r="D435">
            <v>250551875</v>
          </cell>
          <cell r="E435">
            <v>273201906</v>
          </cell>
          <cell r="F435">
            <v>22683031</v>
          </cell>
        </row>
        <row r="436">
          <cell r="A436" t="str">
            <v>2.4.90.55</v>
          </cell>
          <cell r="B436" t="str">
            <v>Servicios</v>
          </cell>
          <cell r="C436">
            <v>54164155.009999998</v>
          </cell>
          <cell r="D436">
            <v>899597806.15999997</v>
          </cell>
          <cell r="E436">
            <v>1333335283.97</v>
          </cell>
          <cell r="F436">
            <v>487901632.81999999</v>
          </cell>
        </row>
        <row r="437">
          <cell r="A437" t="str">
            <v>2.4.90.55.001</v>
          </cell>
          <cell r="B437" t="str">
            <v>Servicios</v>
          </cell>
          <cell r="C437">
            <v>54164155.009999998</v>
          </cell>
          <cell r="D437">
            <v>899597806.15999997</v>
          </cell>
          <cell r="E437">
            <v>1333335283.97</v>
          </cell>
          <cell r="F437">
            <v>487901632.81999999</v>
          </cell>
        </row>
        <row r="438">
          <cell r="A438" t="str">
            <v>2.4.90.58</v>
          </cell>
          <cell r="B438" t="str">
            <v>Arrendamiento operativo</v>
          </cell>
          <cell r="C438">
            <v>0</v>
          </cell>
          <cell r="D438">
            <v>1460684404.0699999</v>
          </cell>
          <cell r="E438">
            <v>1460684404.0699999</v>
          </cell>
          <cell r="F438">
            <v>0</v>
          </cell>
        </row>
        <row r="439">
          <cell r="A439" t="str">
            <v>2.4.90.58.001</v>
          </cell>
          <cell r="B439" t="str">
            <v>Arrendamiento operativo</v>
          </cell>
          <cell r="C439">
            <v>0</v>
          </cell>
          <cell r="D439">
            <v>1460684404.0699999</v>
          </cell>
          <cell r="E439">
            <v>1460684404.0699999</v>
          </cell>
          <cell r="F439">
            <v>0</v>
          </cell>
        </row>
        <row r="440">
          <cell r="A440" t="str">
            <v>2.4.90.90</v>
          </cell>
          <cell r="B440" t="str">
            <v>Otras cuentas por pagar</v>
          </cell>
          <cell r="C440">
            <v>2997003.1</v>
          </cell>
          <cell r="D440">
            <v>0</v>
          </cell>
          <cell r="E440">
            <v>0</v>
          </cell>
          <cell r="F440">
            <v>2997003.1</v>
          </cell>
        </row>
        <row r="441">
          <cell r="A441" t="str">
            <v>2.4.90.90.001</v>
          </cell>
          <cell r="B441" t="str">
            <v>Otras cuentas por pagar</v>
          </cell>
          <cell r="C441">
            <v>2997003.1</v>
          </cell>
          <cell r="D441">
            <v>0</v>
          </cell>
          <cell r="E441">
            <v>0</v>
          </cell>
          <cell r="F441">
            <v>2997003.1</v>
          </cell>
        </row>
        <row r="442">
          <cell r="A442" t="str">
            <v>2.5</v>
          </cell>
          <cell r="B442" t="str">
            <v>BENEFICIOS A LOS EMPLEADOS</v>
          </cell>
          <cell r="C442">
            <v>9668089506</v>
          </cell>
          <cell r="D442">
            <v>8275498454</v>
          </cell>
          <cell r="E442">
            <v>3885928771</v>
          </cell>
          <cell r="F442">
            <v>5278519823</v>
          </cell>
        </row>
        <row r="443">
          <cell r="A443" t="str">
            <v>2.5.11</v>
          </cell>
          <cell r="B443" t="str">
            <v>BENEFICIOS A LOS EMPLEADOS A CORTO PLAZO</v>
          </cell>
          <cell r="C443">
            <v>9668089506</v>
          </cell>
          <cell r="D443">
            <v>8275498454</v>
          </cell>
          <cell r="E443">
            <v>3885928771</v>
          </cell>
          <cell r="F443">
            <v>5278519823</v>
          </cell>
        </row>
        <row r="444">
          <cell r="A444" t="str">
            <v>2.5.11.01</v>
          </cell>
          <cell r="B444" t="str">
            <v>Nómina por pagar</v>
          </cell>
          <cell r="C444">
            <v>0</v>
          </cell>
          <cell r="D444">
            <v>1798959182.9100001</v>
          </cell>
          <cell r="E444">
            <v>1798959182.9100001</v>
          </cell>
          <cell r="F444">
            <v>0</v>
          </cell>
        </row>
        <row r="445">
          <cell r="A445" t="str">
            <v>2.5.11.01.001</v>
          </cell>
          <cell r="B445" t="str">
            <v>Nómina por pagar</v>
          </cell>
          <cell r="C445">
            <v>0</v>
          </cell>
          <cell r="D445">
            <v>1798959182.9100001</v>
          </cell>
          <cell r="E445">
            <v>1798959182.9100001</v>
          </cell>
          <cell r="F445">
            <v>0</v>
          </cell>
        </row>
        <row r="446">
          <cell r="A446" t="str">
            <v>2.5.11.02</v>
          </cell>
          <cell r="B446" t="str">
            <v>Cesantías</v>
          </cell>
          <cell r="C446">
            <v>364762178</v>
          </cell>
          <cell r="D446">
            <v>764713416</v>
          </cell>
          <cell r="E446">
            <v>399951238</v>
          </cell>
          <cell r="F446">
            <v>0</v>
          </cell>
        </row>
        <row r="447">
          <cell r="A447" t="str">
            <v>2.5.11.02.001</v>
          </cell>
          <cell r="B447" t="str">
            <v>Cesantías</v>
          </cell>
          <cell r="C447">
            <v>364762178</v>
          </cell>
          <cell r="D447">
            <v>764713416</v>
          </cell>
          <cell r="E447">
            <v>399951238</v>
          </cell>
          <cell r="F447">
            <v>0</v>
          </cell>
        </row>
        <row r="448">
          <cell r="A448" t="str">
            <v>2.5.11.04</v>
          </cell>
          <cell r="B448" t="str">
            <v>Vacaciones</v>
          </cell>
          <cell r="C448">
            <v>3109750976</v>
          </cell>
          <cell r="D448">
            <v>945366901</v>
          </cell>
          <cell r="E448">
            <v>241529285</v>
          </cell>
          <cell r="F448">
            <v>2405913360</v>
          </cell>
        </row>
        <row r="449">
          <cell r="A449" t="str">
            <v>2.5.11.04.001</v>
          </cell>
          <cell r="B449" t="str">
            <v>Vacaciones</v>
          </cell>
          <cell r="C449">
            <v>3109750976</v>
          </cell>
          <cell r="D449">
            <v>945366901</v>
          </cell>
          <cell r="E449">
            <v>241529285</v>
          </cell>
          <cell r="F449">
            <v>2405913360</v>
          </cell>
        </row>
        <row r="450">
          <cell r="A450" t="str">
            <v>2.5.11.05</v>
          </cell>
          <cell r="B450" t="str">
            <v>Prima de vacaciones</v>
          </cell>
          <cell r="C450">
            <v>2221250689</v>
          </cell>
          <cell r="D450">
            <v>626605739</v>
          </cell>
          <cell r="E450">
            <v>123864595</v>
          </cell>
          <cell r="F450">
            <v>1718509545</v>
          </cell>
        </row>
        <row r="451">
          <cell r="A451" t="str">
            <v>2.5.11.05.001</v>
          </cell>
          <cell r="B451" t="str">
            <v>Prima de vacaciones</v>
          </cell>
          <cell r="C451">
            <v>2221250689</v>
          </cell>
          <cell r="D451">
            <v>626605739</v>
          </cell>
          <cell r="E451">
            <v>123864595</v>
          </cell>
          <cell r="F451">
            <v>1718509545</v>
          </cell>
        </row>
        <row r="452">
          <cell r="A452" t="str">
            <v>2.5.11.06</v>
          </cell>
          <cell r="B452" t="str">
            <v>Prima de servicios</v>
          </cell>
          <cell r="C452">
            <v>477487442</v>
          </cell>
          <cell r="D452">
            <v>79289528</v>
          </cell>
          <cell r="E452">
            <v>111726109</v>
          </cell>
          <cell r="F452">
            <v>509924023</v>
          </cell>
        </row>
        <row r="453">
          <cell r="A453" t="str">
            <v>2.5.11.06.001</v>
          </cell>
          <cell r="B453" t="str">
            <v>Prima de servicios</v>
          </cell>
          <cell r="C453">
            <v>477487442</v>
          </cell>
          <cell r="D453">
            <v>79289528</v>
          </cell>
          <cell r="E453">
            <v>111726109</v>
          </cell>
          <cell r="F453">
            <v>509924023</v>
          </cell>
        </row>
        <row r="454">
          <cell r="A454" t="str">
            <v>2.5.11.07</v>
          </cell>
          <cell r="B454" t="str">
            <v>Prima de navidad</v>
          </cell>
          <cell r="C454">
            <v>2043572724</v>
          </cell>
          <cell r="D454">
            <v>2252400296</v>
          </cell>
          <cell r="E454">
            <v>208827572</v>
          </cell>
          <cell r="F454">
            <v>0</v>
          </cell>
        </row>
        <row r="455">
          <cell r="A455" t="str">
            <v>2.5.11.07.001</v>
          </cell>
          <cell r="B455" t="str">
            <v>Prima de navidad</v>
          </cell>
          <cell r="C455">
            <v>2043572724</v>
          </cell>
          <cell r="D455">
            <v>2252400296</v>
          </cell>
          <cell r="E455">
            <v>208827572</v>
          </cell>
          <cell r="F455">
            <v>0</v>
          </cell>
        </row>
        <row r="456">
          <cell r="A456" t="str">
            <v>2.5.11.08</v>
          </cell>
          <cell r="B456" t="str">
            <v>Licencias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</row>
        <row r="457">
          <cell r="A457" t="str">
            <v>2.5.11.08.001</v>
          </cell>
          <cell r="B457" t="str">
            <v>Licencias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</row>
        <row r="458">
          <cell r="A458" t="str">
            <v>2.5.11.09</v>
          </cell>
          <cell r="B458" t="str">
            <v>Bonificaciones</v>
          </cell>
          <cell r="C458">
            <v>798006497</v>
          </cell>
          <cell r="D458">
            <v>249174899</v>
          </cell>
          <cell r="E458">
            <v>95341297</v>
          </cell>
          <cell r="F458">
            <v>644172895</v>
          </cell>
        </row>
        <row r="459">
          <cell r="A459" t="str">
            <v>2.5.11.09.001</v>
          </cell>
          <cell r="B459" t="str">
            <v>Bonificaciones</v>
          </cell>
          <cell r="C459">
            <v>550421214</v>
          </cell>
          <cell r="D459">
            <v>178643141</v>
          </cell>
          <cell r="E459">
            <v>81292141</v>
          </cell>
          <cell r="F459">
            <v>453070214</v>
          </cell>
        </row>
        <row r="460">
          <cell r="A460" t="str">
            <v>2.5.11.09.002</v>
          </cell>
          <cell r="B460" t="str">
            <v>Bonificación especial de recreación</v>
          </cell>
          <cell r="C460">
            <v>247585283</v>
          </cell>
          <cell r="D460">
            <v>70531758</v>
          </cell>
          <cell r="E460">
            <v>14049156</v>
          </cell>
          <cell r="F460">
            <v>191102681</v>
          </cell>
        </row>
        <row r="461">
          <cell r="A461" t="str">
            <v>2.5.11.10</v>
          </cell>
          <cell r="B461" t="str">
            <v>Otras primas</v>
          </cell>
          <cell r="C461">
            <v>0</v>
          </cell>
          <cell r="D461">
            <v>250408905.53</v>
          </cell>
          <cell r="E461">
            <v>250408905.53</v>
          </cell>
          <cell r="F461">
            <v>0</v>
          </cell>
        </row>
        <row r="462">
          <cell r="A462" t="str">
            <v>2.5.11.10.001</v>
          </cell>
          <cell r="B462" t="str">
            <v>Otras primas</v>
          </cell>
          <cell r="C462">
            <v>0</v>
          </cell>
          <cell r="D462">
            <v>250408905.53</v>
          </cell>
          <cell r="E462">
            <v>250408905.53</v>
          </cell>
          <cell r="F462">
            <v>0</v>
          </cell>
        </row>
        <row r="463">
          <cell r="A463" t="str">
            <v>2.5.11.11</v>
          </cell>
          <cell r="B463" t="str">
            <v>Aportes a riesgos laborales</v>
          </cell>
          <cell r="C463">
            <v>13263400</v>
          </cell>
          <cell r="D463">
            <v>26650700</v>
          </cell>
          <cell r="E463">
            <v>13387300</v>
          </cell>
          <cell r="F463">
            <v>0</v>
          </cell>
        </row>
        <row r="464">
          <cell r="A464" t="str">
            <v>2.5.11.11.001</v>
          </cell>
          <cell r="B464" t="str">
            <v>Aportes a riesgos laborales</v>
          </cell>
          <cell r="C464">
            <v>13263400</v>
          </cell>
          <cell r="D464">
            <v>26650700</v>
          </cell>
          <cell r="E464">
            <v>13387300</v>
          </cell>
          <cell r="F464">
            <v>0</v>
          </cell>
        </row>
        <row r="465">
          <cell r="A465" t="str">
            <v>2.5.11.13</v>
          </cell>
          <cell r="B465" t="str">
            <v>Remuneración por servicios técnicos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</row>
        <row r="466">
          <cell r="A466" t="str">
            <v>2.5.11.13.001</v>
          </cell>
          <cell r="B466" t="str">
            <v>Remuneración por servicios técnicos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</row>
        <row r="467">
          <cell r="A467" t="str">
            <v>2.5.11.15</v>
          </cell>
          <cell r="B467" t="str">
            <v>Capacitación, bienestar social y estímulos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</row>
        <row r="468">
          <cell r="A468" t="str">
            <v>2.5.11.15.001</v>
          </cell>
          <cell r="B468" t="str">
            <v>Capacitación, bienestar social y estímulos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</row>
        <row r="469">
          <cell r="A469" t="str">
            <v>2.5.11.22</v>
          </cell>
          <cell r="B469" t="str">
            <v>Aportes a fondos pensionales - empleador</v>
          </cell>
          <cell r="C469">
            <v>314284900</v>
          </cell>
          <cell r="D469">
            <v>626124700</v>
          </cell>
          <cell r="E469">
            <v>311839800</v>
          </cell>
          <cell r="F469">
            <v>0</v>
          </cell>
        </row>
        <row r="470">
          <cell r="A470" t="str">
            <v>2.5.11.22.001</v>
          </cell>
          <cell r="B470" t="str">
            <v>Aportes a fondos pensionales - empleador</v>
          </cell>
          <cell r="C470">
            <v>314284900</v>
          </cell>
          <cell r="D470">
            <v>626124700</v>
          </cell>
          <cell r="E470">
            <v>311839800</v>
          </cell>
          <cell r="F470">
            <v>0</v>
          </cell>
        </row>
        <row r="471">
          <cell r="A471" t="str">
            <v>2.5.11.23</v>
          </cell>
          <cell r="B471" t="str">
            <v>Aportes a seguridad social en salud - empleador</v>
          </cell>
          <cell r="C471">
            <v>222509100</v>
          </cell>
          <cell r="D471">
            <v>446366100</v>
          </cell>
          <cell r="E471">
            <v>223857000</v>
          </cell>
          <cell r="F471">
            <v>0</v>
          </cell>
        </row>
        <row r="472">
          <cell r="A472" t="str">
            <v>2.5.11.23.001</v>
          </cell>
          <cell r="B472" t="str">
            <v>Aportes a seguridad social en salud - empleador</v>
          </cell>
          <cell r="C472">
            <v>222509100</v>
          </cell>
          <cell r="D472">
            <v>446366100</v>
          </cell>
          <cell r="E472">
            <v>223857000</v>
          </cell>
          <cell r="F472">
            <v>0</v>
          </cell>
        </row>
        <row r="473">
          <cell r="A473" t="str">
            <v>2.5.11.24</v>
          </cell>
          <cell r="B473" t="str">
            <v>Aportes a cajas de compensación familiar</v>
          </cell>
          <cell r="C473">
            <v>103201600</v>
          </cell>
          <cell r="D473">
            <v>208163000</v>
          </cell>
          <cell r="E473">
            <v>104961400</v>
          </cell>
          <cell r="F473">
            <v>0</v>
          </cell>
        </row>
        <row r="474">
          <cell r="A474" t="str">
            <v>2.5.11.24.001</v>
          </cell>
          <cell r="B474" t="str">
            <v>Aportes a cajas de compensación familiar</v>
          </cell>
          <cell r="C474">
            <v>103201600</v>
          </cell>
          <cell r="D474">
            <v>208163000</v>
          </cell>
          <cell r="E474">
            <v>104961400</v>
          </cell>
          <cell r="F474">
            <v>0</v>
          </cell>
        </row>
        <row r="475">
          <cell r="A475" t="str">
            <v>2.5.11.25</v>
          </cell>
          <cell r="B475" t="str">
            <v>Incapacidades</v>
          </cell>
          <cell r="C475">
            <v>0</v>
          </cell>
          <cell r="D475">
            <v>1275086.56</v>
          </cell>
          <cell r="E475">
            <v>1275086.56</v>
          </cell>
          <cell r="F475">
            <v>0</v>
          </cell>
        </row>
        <row r="476">
          <cell r="A476" t="str">
            <v>2.5.11.25.001</v>
          </cell>
          <cell r="B476" t="str">
            <v>Incapacidades</v>
          </cell>
          <cell r="C476">
            <v>0</v>
          </cell>
          <cell r="D476">
            <v>1275086.56</v>
          </cell>
          <cell r="E476">
            <v>1275086.56</v>
          </cell>
          <cell r="F476">
            <v>0</v>
          </cell>
        </row>
        <row r="477">
          <cell r="A477" t="str">
            <v>2.7</v>
          </cell>
          <cell r="B477" t="str">
            <v>PROVISIONES</v>
          </cell>
          <cell r="C477">
            <v>876482046387.78003</v>
          </cell>
          <cell r="D477">
            <v>308138994447.45001</v>
          </cell>
          <cell r="E477">
            <v>184594260760.35999</v>
          </cell>
          <cell r="F477">
            <v>752937312700.68994</v>
          </cell>
        </row>
        <row r="478">
          <cell r="A478" t="str">
            <v>2.7.01</v>
          </cell>
          <cell r="B478" t="str">
            <v>LITIGIOS Y DEMANDAS</v>
          </cell>
          <cell r="C478">
            <v>876482046387.78003</v>
          </cell>
          <cell r="D478">
            <v>308138994447.45001</v>
          </cell>
          <cell r="E478">
            <v>184594260760.35999</v>
          </cell>
          <cell r="F478">
            <v>752937312700.68994</v>
          </cell>
        </row>
        <row r="479">
          <cell r="A479" t="str">
            <v>2.7.01.01</v>
          </cell>
          <cell r="B479" t="str">
            <v>Civiles</v>
          </cell>
          <cell r="C479">
            <v>8735628005.1100006</v>
          </cell>
          <cell r="D479">
            <v>176168513.49000001</v>
          </cell>
          <cell r="E479">
            <v>89976579.829999998</v>
          </cell>
          <cell r="F479">
            <v>8649436071.4500008</v>
          </cell>
        </row>
        <row r="480">
          <cell r="A480" t="str">
            <v>2.7.01.01.001</v>
          </cell>
          <cell r="B480" t="str">
            <v>Civiles</v>
          </cell>
          <cell r="C480">
            <v>8735628005.1100006</v>
          </cell>
          <cell r="D480">
            <v>176168513.49000001</v>
          </cell>
          <cell r="E480">
            <v>89976579.829999998</v>
          </cell>
          <cell r="F480">
            <v>8649436071.4500008</v>
          </cell>
        </row>
        <row r="481">
          <cell r="A481" t="str">
            <v>2.7.01.03</v>
          </cell>
          <cell r="B481" t="str">
            <v>Administrativas</v>
          </cell>
          <cell r="C481">
            <v>84173192986.820007</v>
          </cell>
          <cell r="D481">
            <v>12716670646.809999</v>
          </cell>
          <cell r="E481">
            <v>20431783431.040001</v>
          </cell>
          <cell r="F481">
            <v>91888305771.050003</v>
          </cell>
        </row>
        <row r="482">
          <cell r="A482" t="str">
            <v>2.7.01.03.001</v>
          </cell>
          <cell r="B482" t="str">
            <v>Administrativas</v>
          </cell>
          <cell r="C482">
            <v>84173192986.820007</v>
          </cell>
          <cell r="D482">
            <v>12716670646.809999</v>
          </cell>
          <cell r="E482">
            <v>20431783431.040001</v>
          </cell>
          <cell r="F482">
            <v>91888305771.050003</v>
          </cell>
        </row>
        <row r="483">
          <cell r="A483" t="str">
            <v>2.7.01.05</v>
          </cell>
          <cell r="B483" t="str">
            <v>Laborales</v>
          </cell>
          <cell r="C483">
            <v>225703105.75</v>
          </cell>
          <cell r="D483">
            <v>225703105.75</v>
          </cell>
          <cell r="E483">
            <v>105916514</v>
          </cell>
          <cell r="F483">
            <v>105916514</v>
          </cell>
        </row>
        <row r="484">
          <cell r="A484" t="str">
            <v>2.7.01.05.001</v>
          </cell>
          <cell r="B484" t="str">
            <v>Laborales</v>
          </cell>
          <cell r="C484">
            <v>225703105.75</v>
          </cell>
          <cell r="D484">
            <v>225703105.75</v>
          </cell>
          <cell r="E484">
            <v>105916514</v>
          </cell>
          <cell r="F484">
            <v>105916514</v>
          </cell>
        </row>
        <row r="485">
          <cell r="A485" t="str">
            <v>2.7.01.90</v>
          </cell>
          <cell r="B485" t="str">
            <v>Otros litigios y demandas</v>
          </cell>
          <cell r="C485">
            <v>783347522290.09998</v>
          </cell>
          <cell r="D485">
            <v>295020452181.40002</v>
          </cell>
          <cell r="E485">
            <v>163966584235.48999</v>
          </cell>
          <cell r="F485">
            <v>652293654344.18994</v>
          </cell>
        </row>
        <row r="486">
          <cell r="A486" t="str">
            <v>2.7.01.90.001</v>
          </cell>
          <cell r="B486" t="str">
            <v>Otros litigios y demandas</v>
          </cell>
          <cell r="C486">
            <v>783347522290.09998</v>
          </cell>
          <cell r="D486">
            <v>295020452181.40002</v>
          </cell>
          <cell r="E486">
            <v>163966584235.48999</v>
          </cell>
          <cell r="F486">
            <v>652293654344.18994</v>
          </cell>
        </row>
        <row r="487">
          <cell r="A487" t="str">
            <v>2.7.07</v>
          </cell>
          <cell r="B487" t="str">
            <v>GARANTÍAS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</row>
        <row r="488">
          <cell r="A488" t="str">
            <v>2.7.07.02</v>
          </cell>
          <cell r="B488" t="str">
            <v>Garantías contractuales - concesiones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</row>
        <row r="489">
          <cell r="A489" t="str">
            <v>2.7.07.02.001</v>
          </cell>
          <cell r="B489" t="str">
            <v>Garantías contractuales - concesiones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</row>
        <row r="490">
          <cell r="A490" t="str">
            <v>2.7.90</v>
          </cell>
          <cell r="B490" t="str">
            <v>PROVISIONES DIVERSAS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</row>
        <row r="491">
          <cell r="A491" t="str">
            <v>2.7.90.15</v>
          </cell>
          <cell r="B491" t="str">
            <v>Mecanismos alternativos de solución de conflictos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</row>
        <row r="492">
          <cell r="A492" t="str">
            <v>2.7.90.15.001</v>
          </cell>
          <cell r="B492" t="str">
            <v>Mecanismos alternativos de solución de conflictos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</row>
        <row r="493">
          <cell r="A493" t="str">
            <v>2.7.90.90</v>
          </cell>
          <cell r="B493" t="str">
            <v>Otras provisiones diversas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</row>
        <row r="494">
          <cell r="A494" t="str">
            <v>2.7.90.90.001</v>
          </cell>
          <cell r="B494" t="str">
            <v>Otras provisiones diversas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</row>
        <row r="495">
          <cell r="A495" t="str">
            <v>2.9</v>
          </cell>
          <cell r="B495" t="str">
            <v>OTROS PASIVOS</v>
          </cell>
          <cell r="C495">
            <v>22403657861392.801</v>
          </cell>
          <cell r="D495">
            <v>3644614972704.54</v>
          </cell>
          <cell r="E495">
            <v>4261241702686.1899</v>
          </cell>
          <cell r="F495">
            <v>23020284591374.5</v>
          </cell>
        </row>
        <row r="496">
          <cell r="A496" t="str">
            <v>2.9.02</v>
          </cell>
          <cell r="B496" t="str">
            <v>RECURSOS RECIBIDOS EN ADMINISTRACIÓN</v>
          </cell>
          <cell r="C496">
            <v>17892798628.98</v>
          </cell>
          <cell r="D496">
            <v>0</v>
          </cell>
          <cell r="E496">
            <v>0</v>
          </cell>
          <cell r="F496">
            <v>17892798628.98</v>
          </cell>
        </row>
        <row r="497">
          <cell r="A497" t="str">
            <v>2.9.02.01</v>
          </cell>
          <cell r="B497" t="str">
            <v>En administración</v>
          </cell>
          <cell r="C497">
            <v>17892798628.98</v>
          </cell>
          <cell r="D497">
            <v>0</v>
          </cell>
          <cell r="E497">
            <v>0</v>
          </cell>
          <cell r="F497">
            <v>17892798628.98</v>
          </cell>
        </row>
        <row r="498">
          <cell r="A498" t="str">
            <v>2.9.02.01.001</v>
          </cell>
          <cell r="B498" t="str">
            <v>En administracion</v>
          </cell>
          <cell r="C498">
            <v>17892798628.98</v>
          </cell>
          <cell r="D498">
            <v>0</v>
          </cell>
          <cell r="E498">
            <v>0</v>
          </cell>
          <cell r="F498">
            <v>17892798628.98</v>
          </cell>
        </row>
        <row r="499">
          <cell r="A499" t="str">
            <v>2.9.90</v>
          </cell>
          <cell r="B499" t="str">
            <v>OTROS PASIVOS DIFERIDOS</v>
          </cell>
          <cell r="C499">
            <v>22385765062763.898</v>
          </cell>
          <cell r="D499">
            <v>3644614972704.54</v>
          </cell>
          <cell r="E499">
            <v>4261241702686.1899</v>
          </cell>
          <cell r="F499">
            <v>23002391792745.5</v>
          </cell>
        </row>
        <row r="500">
          <cell r="A500" t="str">
            <v>2.9.90.02</v>
          </cell>
          <cell r="B500" t="str">
            <v>Ingreso diferido por transferencias condicionadas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</row>
        <row r="501">
          <cell r="A501" t="str">
            <v>2.9.90.02.001</v>
          </cell>
          <cell r="B501" t="str">
            <v>Ingreso diferido por transferencias condicionadas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</row>
        <row r="502">
          <cell r="A502" t="str">
            <v>2.9.90.04</v>
          </cell>
          <cell r="B502" t="str">
            <v>Ingreso diferido por concesiones - concedente</v>
          </cell>
          <cell r="C502">
            <v>22385765062763.898</v>
          </cell>
          <cell r="D502">
            <v>3644614972704.54</v>
          </cell>
          <cell r="E502">
            <v>4261241702686.1899</v>
          </cell>
          <cell r="F502">
            <v>23002391792745.5</v>
          </cell>
        </row>
        <row r="503">
          <cell r="A503" t="str">
            <v>2.9.90.04.001</v>
          </cell>
          <cell r="B503" t="str">
            <v>Ingreso diferido por concesiones - concedente</v>
          </cell>
          <cell r="C503">
            <v>22385765062763.898</v>
          </cell>
          <cell r="D503">
            <v>3644614972704.54</v>
          </cell>
          <cell r="E503">
            <v>4261241702686.1899</v>
          </cell>
          <cell r="F503">
            <v>23002391792745.5</v>
          </cell>
        </row>
        <row r="504">
          <cell r="A504" t="str">
            <v>3</v>
          </cell>
          <cell r="B504" t="str">
            <v>PATRIMONIO</v>
          </cell>
          <cell r="C504">
            <v>35017676738230.199</v>
          </cell>
          <cell r="D504">
            <v>9522269760386.3008</v>
          </cell>
          <cell r="E504">
            <v>3563286073983.2598</v>
          </cell>
          <cell r="F504">
            <v>29058693051827.102</v>
          </cell>
        </row>
        <row r="505">
          <cell r="A505" t="str">
            <v>3.1</v>
          </cell>
          <cell r="B505" t="str">
            <v>PATRIMONIO DE LAS ENTIDADES DE GOBIERNO</v>
          </cell>
          <cell r="C505">
            <v>35017676738230.199</v>
          </cell>
          <cell r="D505">
            <v>9522269760386.3008</v>
          </cell>
          <cell r="E505">
            <v>3563286073983.2598</v>
          </cell>
          <cell r="F505">
            <v>29058693051827.102</v>
          </cell>
        </row>
        <row r="506">
          <cell r="A506" t="str">
            <v>3.1.05</v>
          </cell>
          <cell r="B506" t="str">
            <v>CAPITAL FISCAL</v>
          </cell>
          <cell r="C506">
            <v>13090486611978.699</v>
          </cell>
          <cell r="D506">
            <v>0</v>
          </cell>
          <cell r="E506">
            <v>0</v>
          </cell>
          <cell r="F506">
            <v>13090486611978.699</v>
          </cell>
        </row>
        <row r="507">
          <cell r="A507" t="str">
            <v>3.1.05.06</v>
          </cell>
          <cell r="B507" t="str">
            <v>Capital fiscal</v>
          </cell>
          <cell r="C507">
            <v>13090486611978.699</v>
          </cell>
          <cell r="D507">
            <v>0</v>
          </cell>
          <cell r="E507">
            <v>0</v>
          </cell>
          <cell r="F507">
            <v>13090486611978.699</v>
          </cell>
        </row>
        <row r="508">
          <cell r="A508" t="str">
            <v>3.1.05.06.001</v>
          </cell>
          <cell r="B508" t="str">
            <v>Capital fiscal nación</v>
          </cell>
          <cell r="C508">
            <v>13071508611978.699</v>
          </cell>
          <cell r="D508">
            <v>0</v>
          </cell>
          <cell r="E508">
            <v>0</v>
          </cell>
          <cell r="F508">
            <v>13071508611978.699</v>
          </cell>
        </row>
        <row r="509">
          <cell r="A509" t="str">
            <v>3.1.05.06.002</v>
          </cell>
          <cell r="B509" t="str">
            <v>Excedentes financieros distribuidos a la entidad</v>
          </cell>
          <cell r="C509">
            <v>18978000000</v>
          </cell>
          <cell r="D509">
            <v>0</v>
          </cell>
          <cell r="E509">
            <v>0</v>
          </cell>
          <cell r="F509">
            <v>18978000000</v>
          </cell>
        </row>
        <row r="510">
          <cell r="A510" t="str">
            <v>3.1.09</v>
          </cell>
          <cell r="B510" t="str">
            <v>RESULTADOS DE EJERCICIOS ANTERIORES</v>
          </cell>
          <cell r="C510">
            <v>21927190126251.5</v>
          </cell>
          <cell r="D510">
            <v>9522269760386.3008</v>
          </cell>
          <cell r="E510">
            <v>3563286073983.2598</v>
          </cell>
          <cell r="F510">
            <v>15968206439848.4</v>
          </cell>
        </row>
        <row r="511">
          <cell r="A511" t="str">
            <v>3.1.09.01</v>
          </cell>
          <cell r="B511" t="str">
            <v>Utilidad o excedentes acumulados</v>
          </cell>
          <cell r="C511">
            <v>37096519047432.398</v>
          </cell>
          <cell r="D511">
            <v>9522269760386.3008</v>
          </cell>
          <cell r="E511">
            <v>3563286073983.2598</v>
          </cell>
          <cell r="F511">
            <v>31137535361029.398</v>
          </cell>
        </row>
        <row r="512">
          <cell r="A512" t="str">
            <v>3.1.09.01.001</v>
          </cell>
          <cell r="B512" t="str">
            <v>Utilidad o excedentes acumulados</v>
          </cell>
          <cell r="C512">
            <v>34734686211809.699</v>
          </cell>
          <cell r="D512">
            <v>8793530475379.8896</v>
          </cell>
          <cell r="E512">
            <v>2151795138325.9299</v>
          </cell>
          <cell r="F512">
            <v>28092950874755.801</v>
          </cell>
        </row>
        <row r="513">
          <cell r="A513" t="str">
            <v>3.1.09.01.002</v>
          </cell>
          <cell r="B513" t="str">
            <v>Corrección de errores de un periodo contable anterior</v>
          </cell>
          <cell r="C513">
            <v>-31598082900.09</v>
          </cell>
          <cell r="D513">
            <v>59884632153.599998</v>
          </cell>
          <cell r="E513">
            <v>829028739803.31995</v>
          </cell>
          <cell r="F513">
            <v>737546024749.63</v>
          </cell>
        </row>
        <row r="514">
          <cell r="A514" t="str">
            <v>3.1.09.01.003</v>
          </cell>
          <cell r="B514" t="str">
            <v>Por cambio de política contable</v>
          </cell>
          <cell r="C514">
            <v>2393430918522.7402</v>
          </cell>
          <cell r="D514">
            <v>668854652852.81006</v>
          </cell>
          <cell r="E514">
            <v>582462195854.01001</v>
          </cell>
          <cell r="F514">
            <v>2307038461523.9399</v>
          </cell>
        </row>
        <row r="515">
          <cell r="A515" t="str">
            <v>3.1.09.02</v>
          </cell>
          <cell r="B515" t="str">
            <v>Pérdidas o déficits acumulados</v>
          </cell>
          <cell r="C515">
            <v>-15169328921180.9</v>
          </cell>
          <cell r="D515">
            <v>0</v>
          </cell>
          <cell r="E515">
            <v>0</v>
          </cell>
          <cell r="F515">
            <v>-15169328921180.9</v>
          </cell>
        </row>
        <row r="516">
          <cell r="A516" t="str">
            <v>3.1.09.02.001</v>
          </cell>
          <cell r="B516" t="str">
            <v>Pérdidas o déficits acumulados</v>
          </cell>
          <cell r="C516">
            <v>-15169328921180.9</v>
          </cell>
          <cell r="D516">
            <v>0</v>
          </cell>
          <cell r="E516">
            <v>0</v>
          </cell>
          <cell r="F516">
            <v>-15169328921180.9</v>
          </cell>
        </row>
        <row r="517">
          <cell r="A517" t="str">
            <v>3.1.09.03</v>
          </cell>
          <cell r="B517" t="str">
            <v>Utilidad o excedentes acumulados de la gestion de la liquidación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</row>
        <row r="518">
          <cell r="A518" t="str">
            <v>3.1.09.03.001</v>
          </cell>
          <cell r="B518" t="str">
            <v>Utilidad o excedentes acumulados de la gestion de la liquidación-entidades en liquidación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</row>
        <row r="519">
          <cell r="A519" t="str">
            <v>3.1.10</v>
          </cell>
          <cell r="B519" t="str">
            <v>RESULTADO DEL EJERCICIO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</row>
        <row r="520">
          <cell r="A520" t="str">
            <v>3.1.10.01</v>
          </cell>
          <cell r="B520" t="str">
            <v>Utilidad o excedente del ejercicio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</row>
        <row r="521">
          <cell r="A521" t="str">
            <v>3.1.10.01.001</v>
          </cell>
          <cell r="B521" t="str">
            <v>Utilidad o excédete del ejercicio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</row>
        <row r="522">
          <cell r="A522" t="str">
            <v>3.1.45</v>
          </cell>
          <cell r="B522" t="str">
            <v>IMPACTOS POR LA TRANSICIÓN AL NUEVO MARCO DE REGULACIÓN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</row>
        <row r="523">
          <cell r="A523" t="str">
            <v>3.1.45.03</v>
          </cell>
          <cell r="B523" t="str">
            <v>Cuentas por cobrar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</row>
        <row r="524">
          <cell r="A524" t="str">
            <v>3.1.45.03.001</v>
          </cell>
          <cell r="B524" t="str">
            <v>Cuentas por cobrar - retiradas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</row>
        <row r="525">
          <cell r="A525" t="str">
            <v>3.1.45.03.002</v>
          </cell>
          <cell r="B525" t="str">
            <v>Cuentas por cobrar - incorporadas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</row>
        <row r="526">
          <cell r="A526" t="str">
            <v>3.1.45.03.003</v>
          </cell>
          <cell r="B526" t="str">
            <v>Cuentas por cobrar - menor valor en medición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</row>
        <row r="527">
          <cell r="A527" t="str">
            <v>3.1.45.03.004</v>
          </cell>
          <cell r="B527" t="str">
            <v>Cuentas por cobrar - mayor valor en medición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</row>
        <row r="528">
          <cell r="A528" t="str">
            <v>3.1.45.06</v>
          </cell>
          <cell r="B528" t="str">
            <v>Propiedades, planta y equipo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</row>
        <row r="529">
          <cell r="A529" t="str">
            <v>3.1.45.06.001</v>
          </cell>
          <cell r="B529" t="str">
            <v>Propiedades, planta y equipo - retirados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</row>
        <row r="530">
          <cell r="A530" t="str">
            <v>3.1.45.06.003</v>
          </cell>
          <cell r="B530" t="str">
            <v>Propiedades, planta y equipo - menor valor en medición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</row>
        <row r="531">
          <cell r="A531" t="str">
            <v>3.1.45.06.004</v>
          </cell>
          <cell r="B531" t="str">
            <v>Propiedades, planta y equipo - mayor valor en medición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</row>
        <row r="532">
          <cell r="A532" t="str">
            <v>3.1.45.10</v>
          </cell>
          <cell r="B532" t="str">
            <v>Bienes de uso público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</row>
        <row r="533">
          <cell r="A533" t="str">
            <v>3.1.45.10.001</v>
          </cell>
          <cell r="B533" t="str">
            <v>Bienes de beneficio de uso público - retirados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</row>
        <row r="534">
          <cell r="A534" t="str">
            <v>3.1.45.10.002</v>
          </cell>
          <cell r="B534" t="str">
            <v>Bienes de beneficio de uso público - incorporados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</row>
        <row r="535">
          <cell r="A535" t="str">
            <v>3.1.45.10.003</v>
          </cell>
          <cell r="B535" t="str">
            <v>Bienes de beneficio de uso público - menor valor en medición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</row>
        <row r="536">
          <cell r="A536" t="str">
            <v>3.1.45.10.004</v>
          </cell>
          <cell r="B536" t="str">
            <v>Bienes de beneficio de uso público - mayor valor en medición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</row>
        <row r="537">
          <cell r="A537" t="str">
            <v>3.1.45.12</v>
          </cell>
          <cell r="B537" t="str">
            <v>Otros activos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</row>
        <row r="538">
          <cell r="A538" t="str">
            <v>3.1.45.12.001</v>
          </cell>
          <cell r="B538" t="str">
            <v>Otros activos - retirados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</row>
        <row r="539">
          <cell r="A539" t="str">
            <v>3.1.45.12.002</v>
          </cell>
          <cell r="B539" t="str">
            <v>Otros activos - incorporados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</row>
        <row r="540">
          <cell r="A540" t="str">
            <v>3.1.45.12.004</v>
          </cell>
          <cell r="B540" t="str">
            <v>Otros activos - mayor valor en medición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</row>
        <row r="541">
          <cell r="A541" t="str">
            <v>3.1.45.14</v>
          </cell>
          <cell r="B541" t="str">
            <v>Préstamos por pagar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</row>
        <row r="542">
          <cell r="A542" t="str">
            <v>3.1.45.14.002</v>
          </cell>
          <cell r="B542" t="str">
            <v>Préstamos por pagar - incorporados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</row>
        <row r="543">
          <cell r="A543" t="str">
            <v>3.1.45.15</v>
          </cell>
          <cell r="B543" t="str">
            <v>Cuentas por pagar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</row>
        <row r="544">
          <cell r="A544" t="str">
            <v>3.1.45.15.001</v>
          </cell>
          <cell r="B544" t="str">
            <v>Cuentas por pagar - retirados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</row>
        <row r="545">
          <cell r="A545" t="str">
            <v>3.1.45.15.002</v>
          </cell>
          <cell r="B545" t="str">
            <v>Cuentas por pagar - incorporados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</row>
        <row r="546">
          <cell r="A546" t="str">
            <v>3.1.45.15.003</v>
          </cell>
          <cell r="B546" t="str">
            <v>Cuentas por pagar - menor valor en medición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</row>
        <row r="547">
          <cell r="A547" t="str">
            <v>3.1.45.15.004</v>
          </cell>
          <cell r="B547" t="str">
            <v>Cuentas por pagar - mayor valor en medición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</row>
        <row r="548">
          <cell r="A548" t="str">
            <v>3.1.45.18</v>
          </cell>
          <cell r="B548" t="str">
            <v>Provisiones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</row>
        <row r="549">
          <cell r="A549" t="str">
            <v>3.1.45.18.001</v>
          </cell>
          <cell r="B549" t="str">
            <v>Provisiones - retirados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</row>
        <row r="550">
          <cell r="A550" t="str">
            <v>3.1.45.18.002</v>
          </cell>
          <cell r="B550" t="str">
            <v>Provisiones - incorporados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</row>
        <row r="551">
          <cell r="A551" t="str">
            <v>3.1.45.18.003</v>
          </cell>
          <cell r="B551" t="str">
            <v>Provisiones - menor valor en medición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</row>
        <row r="552">
          <cell r="A552" t="str">
            <v>3.1.45.18.004</v>
          </cell>
          <cell r="B552" t="str">
            <v>Provisiones - mayor valor en medición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</row>
        <row r="553">
          <cell r="A553" t="str">
            <v>3.1.45.19</v>
          </cell>
          <cell r="B553" t="str">
            <v>Otros pasivos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</row>
        <row r="554">
          <cell r="A554" t="str">
            <v>3.1.45.19.001</v>
          </cell>
          <cell r="B554" t="str">
            <v>Otros pasivos - retirados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</row>
        <row r="555">
          <cell r="A555" t="str">
            <v>3.1.45.19.002</v>
          </cell>
          <cell r="B555" t="str">
            <v>Otros pasivos - incorporados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</row>
        <row r="556">
          <cell r="A556" t="str">
            <v>3.1.45.19.003</v>
          </cell>
          <cell r="B556" t="str">
            <v>Otros pasivos - menor valor en medición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</row>
        <row r="557">
          <cell r="A557" t="str">
            <v>3.1.45.19.004</v>
          </cell>
          <cell r="B557" t="str">
            <v>Otros pasivos - mayor valor en medición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</row>
        <row r="558">
          <cell r="A558" t="str">
            <v>3.1.45.90</v>
          </cell>
          <cell r="B558" t="str">
            <v>Otros impactos por transición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</row>
        <row r="559">
          <cell r="A559" t="str">
            <v>3.1.45.90.001</v>
          </cell>
          <cell r="B559" t="str">
            <v>Reclasificación de otras partidas patrimoniales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</row>
        <row r="560">
          <cell r="A560">
            <v>4</v>
          </cell>
          <cell r="B560" t="str">
            <v>INGRESOS</v>
          </cell>
          <cell r="C560">
            <v>1762567249530.02</v>
          </cell>
          <cell r="D560">
            <v>256971110229.54999</v>
          </cell>
          <cell r="E560">
            <v>5857779996345.4805</v>
          </cell>
          <cell r="F560">
            <v>7363376135645.9502</v>
          </cell>
        </row>
        <row r="561">
          <cell r="A561" t="str">
            <v>4.1</v>
          </cell>
          <cell r="B561" t="str">
            <v>INGRESOS FISCALES</v>
          </cell>
          <cell r="C561">
            <v>256784136804.28</v>
          </cell>
          <cell r="D561">
            <v>0</v>
          </cell>
          <cell r="E561">
            <v>20435934055.419998</v>
          </cell>
          <cell r="F561">
            <v>277220070859.70001</v>
          </cell>
        </row>
        <row r="562">
          <cell r="A562" t="str">
            <v>4.1.10</v>
          </cell>
          <cell r="B562" t="str">
            <v>NO TRIBUTARIOS</v>
          </cell>
          <cell r="C562">
            <v>256784136804.28</v>
          </cell>
          <cell r="D562">
            <v>0</v>
          </cell>
          <cell r="E562">
            <v>20435934055.419998</v>
          </cell>
          <cell r="F562">
            <v>277220070859.70001</v>
          </cell>
        </row>
        <row r="563">
          <cell r="A563" t="str">
            <v>4.1.10.02</v>
          </cell>
          <cell r="B563" t="str">
            <v>Multas y sanciones</v>
          </cell>
          <cell r="C563">
            <v>58192122517.790001</v>
          </cell>
          <cell r="D563">
            <v>0</v>
          </cell>
          <cell r="E563">
            <v>1483999710.96</v>
          </cell>
          <cell r="F563">
            <v>59676122228.75</v>
          </cell>
        </row>
        <row r="564">
          <cell r="A564" t="str">
            <v>4.1.10.02.004</v>
          </cell>
          <cell r="B564" t="str">
            <v>Sanciones contractuales</v>
          </cell>
          <cell r="C564">
            <v>58192122517.790001</v>
          </cell>
          <cell r="D564">
            <v>0</v>
          </cell>
          <cell r="E564">
            <v>1483999710.96</v>
          </cell>
          <cell r="F564">
            <v>59676122228.75</v>
          </cell>
        </row>
        <row r="565">
          <cell r="A565" t="str">
            <v>4.1.10.11</v>
          </cell>
          <cell r="B565" t="str">
            <v>Peajes</v>
          </cell>
          <cell r="C565">
            <v>30900809758.639999</v>
          </cell>
          <cell r="D565">
            <v>0</v>
          </cell>
          <cell r="E565">
            <v>0</v>
          </cell>
          <cell r="F565">
            <v>30900809758.639999</v>
          </cell>
        </row>
        <row r="566">
          <cell r="A566" t="str">
            <v>4.1.10.11.001</v>
          </cell>
          <cell r="B566" t="str">
            <v>Peajes</v>
          </cell>
          <cell r="C566">
            <v>30900809758.639999</v>
          </cell>
          <cell r="D566">
            <v>0</v>
          </cell>
          <cell r="E566">
            <v>0</v>
          </cell>
          <cell r="F566">
            <v>30900809758.639999</v>
          </cell>
        </row>
        <row r="567">
          <cell r="A567" t="str">
            <v>4.1.10.34</v>
          </cell>
          <cell r="B567" t="str">
            <v>Derechos de tránsito</v>
          </cell>
          <cell r="C567">
            <v>167691204527.85001</v>
          </cell>
          <cell r="D567">
            <v>0</v>
          </cell>
          <cell r="E567">
            <v>18951934344.459999</v>
          </cell>
          <cell r="F567">
            <v>186643138872.31</v>
          </cell>
        </row>
        <row r="568">
          <cell r="A568" t="str">
            <v>4.1.10.34.001</v>
          </cell>
          <cell r="B568" t="str">
            <v>Derechos de tránsito</v>
          </cell>
          <cell r="C568">
            <v>167691204527.85001</v>
          </cell>
          <cell r="D568">
            <v>0</v>
          </cell>
          <cell r="E568">
            <v>18951934344.459999</v>
          </cell>
          <cell r="F568">
            <v>186643138872.31</v>
          </cell>
        </row>
        <row r="569">
          <cell r="A569" t="str">
            <v>4.4</v>
          </cell>
          <cell r="B569" t="str">
            <v>TRANSFERENCIAS Y SUBVENCIONES</v>
          </cell>
          <cell r="C569">
            <v>85886932.400000006</v>
          </cell>
          <cell r="D569">
            <v>0</v>
          </cell>
          <cell r="E569">
            <v>0</v>
          </cell>
          <cell r="F569">
            <v>85886932.400000006</v>
          </cell>
        </row>
        <row r="570">
          <cell r="A570" t="str">
            <v>4.4.28</v>
          </cell>
          <cell r="B570" t="str">
            <v>OTRAS TRANSFERENCIAS</v>
          </cell>
          <cell r="C570">
            <v>85886932.400000006</v>
          </cell>
          <cell r="D570">
            <v>0</v>
          </cell>
          <cell r="E570">
            <v>0</v>
          </cell>
          <cell r="F570">
            <v>85886932.400000006</v>
          </cell>
        </row>
        <row r="571">
          <cell r="A571" t="str">
            <v>4.4.28.07</v>
          </cell>
          <cell r="B571" t="str">
            <v>Otros bienes, derechos y recursos en efectivo procedentes de entidades de gobierno</v>
          </cell>
          <cell r="C571">
            <v>85886932.400000006</v>
          </cell>
          <cell r="D571">
            <v>0</v>
          </cell>
          <cell r="E571">
            <v>0</v>
          </cell>
          <cell r="F571">
            <v>85886932.400000006</v>
          </cell>
        </row>
        <row r="572">
          <cell r="A572" t="str">
            <v>4.4.28.07.001</v>
          </cell>
          <cell r="B572" t="str">
            <v>Otros bienes, derechos y recursos en efectivo recibidos de entidades de gobierno</v>
          </cell>
          <cell r="C572">
            <v>85886932.400000006</v>
          </cell>
          <cell r="D572">
            <v>0</v>
          </cell>
          <cell r="E572">
            <v>0</v>
          </cell>
          <cell r="F572">
            <v>85886932.400000006</v>
          </cell>
        </row>
        <row r="573">
          <cell r="A573" t="str">
            <v>4.7</v>
          </cell>
          <cell r="B573" t="str">
            <v>OPERACIONES INTERISTITUCIONALES</v>
          </cell>
          <cell r="C573">
            <v>1322028926331.4299</v>
          </cell>
          <cell r="D573">
            <v>226799444564</v>
          </cell>
          <cell r="E573">
            <v>4466293813734.6201</v>
          </cell>
          <cell r="F573">
            <v>5561523295502.0498</v>
          </cell>
        </row>
        <row r="574">
          <cell r="A574" t="str">
            <v>4.7.05</v>
          </cell>
          <cell r="B574" t="str">
            <v>FONDOS RECIBIDOS</v>
          </cell>
          <cell r="C574">
            <v>1319519549018.4299</v>
          </cell>
          <cell r="D574">
            <v>226799444564</v>
          </cell>
          <cell r="E574">
            <v>4326291223250.6201</v>
          </cell>
          <cell r="F574">
            <v>5419011327705.0498</v>
          </cell>
        </row>
        <row r="575">
          <cell r="A575" t="str">
            <v>4.7.05.08</v>
          </cell>
          <cell r="B575" t="str">
            <v>Funcionamiento</v>
          </cell>
          <cell r="C575">
            <v>666022172</v>
          </cell>
          <cell r="D575">
            <v>87000000000</v>
          </cell>
          <cell r="E575">
            <v>174067056008</v>
          </cell>
          <cell r="F575">
            <v>87733078180</v>
          </cell>
        </row>
        <row r="576">
          <cell r="A576" t="str">
            <v>4.7.05.09</v>
          </cell>
          <cell r="B576" t="str">
            <v>Servicio de la deuda</v>
          </cell>
          <cell r="C576">
            <v>954990752829</v>
          </cell>
          <cell r="D576">
            <v>139786580047</v>
          </cell>
          <cell r="E576">
            <v>212613582218</v>
          </cell>
          <cell r="F576">
            <v>1027817755000</v>
          </cell>
        </row>
        <row r="577">
          <cell r="A577" t="str">
            <v>4.7.05.10</v>
          </cell>
          <cell r="B577" t="str">
            <v>Inversión</v>
          </cell>
          <cell r="C577">
            <v>363862774017.42999</v>
          </cell>
          <cell r="D577">
            <v>12864517</v>
          </cell>
          <cell r="E577">
            <v>3939610585024.6201</v>
          </cell>
          <cell r="F577">
            <v>4303460494525.0498</v>
          </cell>
        </row>
        <row r="578">
          <cell r="A578" t="str">
            <v>4.7.22</v>
          </cell>
          <cell r="B578" t="str">
            <v>OPERACIONES SIN FLUJO DE EFECTIVO</v>
          </cell>
          <cell r="C578">
            <v>2509377313</v>
          </cell>
          <cell r="D578">
            <v>0</v>
          </cell>
          <cell r="E578">
            <v>140002590484</v>
          </cell>
          <cell r="F578">
            <v>142511967797</v>
          </cell>
        </row>
        <row r="579">
          <cell r="A579" t="str">
            <v>4.7.22.01</v>
          </cell>
          <cell r="B579" t="str">
            <v>Cruce de cuentas</v>
          </cell>
          <cell r="C579">
            <v>2509377313</v>
          </cell>
          <cell r="D579">
            <v>0</v>
          </cell>
          <cell r="E579">
            <v>140002590484</v>
          </cell>
          <cell r="F579">
            <v>142511967797</v>
          </cell>
        </row>
        <row r="580">
          <cell r="A580" t="str">
            <v>4.8</v>
          </cell>
          <cell r="B580" t="str">
            <v>OTROS INGRESOS</v>
          </cell>
          <cell r="C580">
            <v>183668299461.91</v>
          </cell>
          <cell r="D580">
            <v>30171665665.549999</v>
          </cell>
          <cell r="E580">
            <v>1371050248555.4399</v>
          </cell>
          <cell r="F580">
            <v>1524546882351.8</v>
          </cell>
        </row>
        <row r="581">
          <cell r="A581" t="str">
            <v>4.8.02</v>
          </cell>
          <cell r="B581" t="str">
            <v>FINANCIEROS</v>
          </cell>
          <cell r="C581">
            <v>30947560361.040001</v>
          </cell>
          <cell r="D581">
            <v>49349650.82</v>
          </cell>
          <cell r="E581">
            <v>1715481002.55</v>
          </cell>
          <cell r="F581">
            <v>32613691712.77</v>
          </cell>
        </row>
        <row r="582">
          <cell r="A582" t="str">
            <v>4.8.02.01</v>
          </cell>
          <cell r="B582" t="str">
            <v>Intereses sobre depósitos en instituciones financieras</v>
          </cell>
          <cell r="C582">
            <v>19646855.899999999</v>
          </cell>
          <cell r="D582">
            <v>49212252.82</v>
          </cell>
          <cell r="E582">
            <v>50519702.460000001</v>
          </cell>
          <cell r="F582">
            <v>20954305.539999999</v>
          </cell>
        </row>
        <row r="583">
          <cell r="A583" t="str">
            <v>4.8.02.01.001</v>
          </cell>
          <cell r="B583" t="str">
            <v>Intereses sobre depósitos en instituciones financieras</v>
          </cell>
          <cell r="C583">
            <v>19646855.899999999</v>
          </cell>
          <cell r="D583">
            <v>49212252.82</v>
          </cell>
          <cell r="E583">
            <v>50519702.460000001</v>
          </cell>
          <cell r="F583">
            <v>20954305.539999999</v>
          </cell>
        </row>
        <row r="584">
          <cell r="A584" t="str">
            <v>4.8.02.32</v>
          </cell>
          <cell r="B584" t="str">
            <v>Rendimientos sobre recursos entregados en administración</v>
          </cell>
          <cell r="C584">
            <v>26591347089.52</v>
          </cell>
          <cell r="D584">
            <v>0</v>
          </cell>
          <cell r="E584">
            <v>2292788.87</v>
          </cell>
          <cell r="F584">
            <v>26593639878.389999</v>
          </cell>
        </row>
        <row r="585">
          <cell r="A585" t="str">
            <v>4.8.02.32.001</v>
          </cell>
          <cell r="B585" t="str">
            <v>Rendimientos sobre recursos entregados en administración</v>
          </cell>
          <cell r="C585">
            <v>26591347089.52</v>
          </cell>
          <cell r="D585">
            <v>0</v>
          </cell>
          <cell r="E585">
            <v>2292788.87</v>
          </cell>
          <cell r="F585">
            <v>26593639878.389999</v>
          </cell>
        </row>
        <row r="586">
          <cell r="A586" t="str">
            <v>4.8.02.90</v>
          </cell>
          <cell r="B586" t="str">
            <v>Otros ingresos financieros</v>
          </cell>
          <cell r="C586">
            <v>4336566415.6199999</v>
          </cell>
          <cell r="D586">
            <v>137398</v>
          </cell>
          <cell r="E586">
            <v>1662668511.22</v>
          </cell>
          <cell r="F586">
            <v>5999097528.8400002</v>
          </cell>
        </row>
        <row r="587">
          <cell r="A587" t="str">
            <v>4.8.02.90.001</v>
          </cell>
          <cell r="B587" t="str">
            <v>Otros ingresos financieros</v>
          </cell>
          <cell r="C587">
            <v>390280</v>
          </cell>
          <cell r="D587">
            <v>137398</v>
          </cell>
          <cell r="E587">
            <v>0</v>
          </cell>
          <cell r="F587">
            <v>252882</v>
          </cell>
        </row>
        <row r="588">
          <cell r="A588" t="str">
            <v>4.8.02.90.002</v>
          </cell>
          <cell r="B588" t="str">
            <v>Recursos de la entidad concedente en patrimonios autónomos constituidos por los concesionarios</v>
          </cell>
          <cell r="C588">
            <v>4336176135.6199999</v>
          </cell>
          <cell r="D588">
            <v>0</v>
          </cell>
          <cell r="E588">
            <v>1662668511.22</v>
          </cell>
          <cell r="F588">
            <v>5998844646.8400002</v>
          </cell>
        </row>
        <row r="589">
          <cell r="A589" t="str">
            <v>4.8.06</v>
          </cell>
          <cell r="B589" t="str">
            <v>AJUSTE POR DIFERENCIA EN CAMBIO</v>
          </cell>
          <cell r="C589">
            <v>96290778.590000004</v>
          </cell>
          <cell r="D589">
            <v>0</v>
          </cell>
          <cell r="E589">
            <v>500175435.39999998</v>
          </cell>
          <cell r="F589">
            <v>596466213.99000001</v>
          </cell>
        </row>
        <row r="590">
          <cell r="A590" t="str">
            <v>4.8.06.02</v>
          </cell>
          <cell r="B590" t="str">
            <v>Cuentas por cobrar</v>
          </cell>
          <cell r="C590">
            <v>96290778.590000004</v>
          </cell>
          <cell r="D590">
            <v>0</v>
          </cell>
          <cell r="E590">
            <v>500175435.39999998</v>
          </cell>
          <cell r="F590">
            <v>596466213.99000001</v>
          </cell>
        </row>
        <row r="591">
          <cell r="A591" t="str">
            <v>4.8.06.02.001</v>
          </cell>
          <cell r="B591" t="str">
            <v>Cuentas por cobrar</v>
          </cell>
          <cell r="C591">
            <v>96290778.590000004</v>
          </cell>
          <cell r="D591">
            <v>0</v>
          </cell>
          <cell r="E591">
            <v>500175435.39999998</v>
          </cell>
          <cell r="F591">
            <v>596466213.99000001</v>
          </cell>
        </row>
        <row r="592">
          <cell r="A592" t="str">
            <v>4.8.08</v>
          </cell>
          <cell r="B592" t="str">
            <v>INGRESOS DIVERSOS</v>
          </cell>
          <cell r="C592">
            <v>152624448322.28</v>
          </cell>
          <cell r="D592">
            <v>30122316014.73</v>
          </cell>
          <cell r="E592">
            <v>1368487145274.52</v>
          </cell>
          <cell r="F592">
            <v>1490989277582.0701</v>
          </cell>
        </row>
        <row r="593">
          <cell r="A593" t="str">
            <v>4.8.08.17</v>
          </cell>
          <cell r="B593" t="str">
            <v>Arrendamiento operativo</v>
          </cell>
          <cell r="C593">
            <v>665376439.13999999</v>
          </cell>
          <cell r="D593">
            <v>0</v>
          </cell>
          <cell r="E593">
            <v>64741512.100000001</v>
          </cell>
          <cell r="F593">
            <v>730117951.24000001</v>
          </cell>
        </row>
        <row r="594">
          <cell r="A594" t="str">
            <v>4.8.08.17.001</v>
          </cell>
          <cell r="B594" t="str">
            <v>Arrendamientos operativos</v>
          </cell>
          <cell r="C594">
            <v>665376439.13999999</v>
          </cell>
          <cell r="D594">
            <v>0</v>
          </cell>
          <cell r="E594">
            <v>64741512.100000001</v>
          </cell>
          <cell r="F594">
            <v>730117951.24000001</v>
          </cell>
        </row>
        <row r="595">
          <cell r="A595" t="str">
            <v>4.8.08.26</v>
          </cell>
          <cell r="B595" t="str">
            <v>Recuperaciones</v>
          </cell>
          <cell r="C595">
            <v>22266385779.02</v>
          </cell>
          <cell r="D595">
            <v>51492673.729999997</v>
          </cell>
          <cell r="E595">
            <v>283496089601.66998</v>
          </cell>
          <cell r="F595">
            <v>305710982706.96002</v>
          </cell>
        </row>
        <row r="596">
          <cell r="A596" t="str">
            <v>4.8.08.26.001</v>
          </cell>
          <cell r="B596" t="str">
            <v>Recuperaciones</v>
          </cell>
          <cell r="C596">
            <v>6182714663.1599998</v>
          </cell>
          <cell r="D596">
            <v>0</v>
          </cell>
          <cell r="E596">
            <v>267988604352.95001</v>
          </cell>
          <cell r="F596">
            <v>274171319016.10999</v>
          </cell>
        </row>
        <row r="597">
          <cell r="A597" t="str">
            <v>4.8.08.26.002</v>
          </cell>
          <cell r="B597" t="str">
            <v>Recuperaciones-provisiones- ajuste vigencia anterior</v>
          </cell>
          <cell r="C597">
            <v>16075383115.860001</v>
          </cell>
          <cell r="D597">
            <v>51492673.729999997</v>
          </cell>
          <cell r="E597">
            <v>15507485248.719999</v>
          </cell>
          <cell r="F597">
            <v>31531375690.849998</v>
          </cell>
        </row>
        <row r="598">
          <cell r="A598" t="str">
            <v>4.8.08.26.003</v>
          </cell>
          <cell r="B598" t="str">
            <v>Recuperaciones-inventarios</v>
          </cell>
          <cell r="C598">
            <v>8288000</v>
          </cell>
          <cell r="D598">
            <v>0</v>
          </cell>
          <cell r="E598">
            <v>0</v>
          </cell>
          <cell r="F598">
            <v>8288000</v>
          </cell>
        </row>
        <row r="599">
          <cell r="A599" t="str">
            <v>4.8.08.28</v>
          </cell>
          <cell r="B599" t="str">
            <v>Indemnizaciones</v>
          </cell>
          <cell r="C599">
            <v>1450239521.78</v>
          </cell>
          <cell r="D599">
            <v>0</v>
          </cell>
          <cell r="E599">
            <v>0</v>
          </cell>
          <cell r="F599">
            <v>1450239521.78</v>
          </cell>
        </row>
        <row r="600">
          <cell r="A600" t="str">
            <v>4.8.08.28.001</v>
          </cell>
          <cell r="B600" t="str">
            <v>Indemnizaciones</v>
          </cell>
          <cell r="C600">
            <v>1450239521.78</v>
          </cell>
          <cell r="D600">
            <v>0</v>
          </cell>
          <cell r="E600">
            <v>0</v>
          </cell>
          <cell r="F600">
            <v>1450239521.78</v>
          </cell>
        </row>
        <row r="601">
          <cell r="A601" t="str">
            <v>4.8.08.52</v>
          </cell>
          <cell r="B601" t="str">
            <v>Amortización del pasivo diferido de la entidad concedente</v>
          </cell>
          <cell r="C601">
            <v>128233361322.34</v>
          </cell>
          <cell r="D601">
            <v>30070823341</v>
          </cell>
          <cell r="E601">
            <v>1084926314160.75</v>
          </cell>
          <cell r="F601">
            <v>1183088852142.0901</v>
          </cell>
        </row>
        <row r="602">
          <cell r="A602" t="str">
            <v>4.8.08.52.001</v>
          </cell>
          <cell r="B602" t="str">
            <v>Amortización del pasivo diferido de la entidad concedente</v>
          </cell>
          <cell r="C602">
            <v>128233361322.34</v>
          </cell>
          <cell r="D602">
            <v>30070823341</v>
          </cell>
          <cell r="E602">
            <v>1084926314160.75</v>
          </cell>
          <cell r="F602">
            <v>1183088852142.0901</v>
          </cell>
        </row>
        <row r="603">
          <cell r="A603" t="str">
            <v>4.8.08.62</v>
          </cell>
          <cell r="B603" t="str">
            <v>Costas procesales a favor de la entidad</v>
          </cell>
          <cell r="C603">
            <v>9085260</v>
          </cell>
          <cell r="D603">
            <v>0</v>
          </cell>
          <cell r="E603">
            <v>0</v>
          </cell>
          <cell r="F603">
            <v>9085260</v>
          </cell>
        </row>
        <row r="604">
          <cell r="A604" t="str">
            <v>4.8.08.62.001</v>
          </cell>
          <cell r="B604" t="str">
            <v>Costas procesales a favor de la entidad</v>
          </cell>
          <cell r="C604">
            <v>9085260</v>
          </cell>
          <cell r="D604">
            <v>0</v>
          </cell>
          <cell r="E604">
            <v>0</v>
          </cell>
          <cell r="F604">
            <v>9085260</v>
          </cell>
        </row>
        <row r="605">
          <cell r="A605" t="str">
            <v>4.8.30</v>
          </cell>
          <cell r="B605" t="str">
            <v>REVERSIÓN DE LAS PÉRDIDAS POR DETERIORO DE VALOR</v>
          </cell>
          <cell r="C605">
            <v>0</v>
          </cell>
          <cell r="D605">
            <v>0</v>
          </cell>
          <cell r="E605">
            <v>347446842.97000003</v>
          </cell>
          <cell r="F605">
            <v>347446842.97000003</v>
          </cell>
        </row>
        <row r="606">
          <cell r="A606" t="str">
            <v>4.8.30.02</v>
          </cell>
          <cell r="B606" t="str">
            <v>Cuentas por cobrar</v>
          </cell>
          <cell r="C606">
            <v>0</v>
          </cell>
          <cell r="D606">
            <v>0</v>
          </cell>
          <cell r="E606">
            <v>347446842.97000003</v>
          </cell>
          <cell r="F606">
            <v>347446842.97000003</v>
          </cell>
        </row>
        <row r="607">
          <cell r="A607" t="str">
            <v>4.8.30.02.010</v>
          </cell>
          <cell r="B607" t="str">
            <v>Otras cuentas por cobrar</v>
          </cell>
          <cell r="C607">
            <v>0</v>
          </cell>
          <cell r="D607">
            <v>0</v>
          </cell>
          <cell r="E607">
            <v>347446842.97000003</v>
          </cell>
          <cell r="F607">
            <v>347446842.97000003</v>
          </cell>
        </row>
        <row r="608">
          <cell r="A608">
            <v>5</v>
          </cell>
          <cell r="B608" t="str">
            <v>GASTOS</v>
          </cell>
          <cell r="C608">
            <v>896725552490.43005</v>
          </cell>
          <cell r="D608">
            <v>4892501152173.5195</v>
          </cell>
          <cell r="E608">
            <v>282301726147.60999</v>
          </cell>
          <cell r="F608">
            <v>5506924978516.3398</v>
          </cell>
        </row>
        <row r="609">
          <cell r="A609" t="str">
            <v>5.1</v>
          </cell>
          <cell r="B609" t="str">
            <v>DE ADMINISTRACIÓN Y OPERACIÓN</v>
          </cell>
          <cell r="C609">
            <v>166440389783.12</v>
          </cell>
          <cell r="D609">
            <v>500392856971.34003</v>
          </cell>
          <cell r="E609">
            <v>18770993713.470001</v>
          </cell>
          <cell r="F609">
            <v>648062253040.98999</v>
          </cell>
        </row>
        <row r="610">
          <cell r="A610" t="str">
            <v>5.1.01</v>
          </cell>
          <cell r="B610" t="str">
            <v>SUELDOS Y SALARIOS</v>
          </cell>
          <cell r="C610">
            <v>28563450838</v>
          </cell>
          <cell r="D610">
            <v>2819662064</v>
          </cell>
          <cell r="E610">
            <v>0</v>
          </cell>
          <cell r="F610">
            <v>31383112902</v>
          </cell>
        </row>
        <row r="611">
          <cell r="A611" t="str">
            <v>5.1.01.01</v>
          </cell>
          <cell r="B611" t="str">
            <v>Sueldos</v>
          </cell>
          <cell r="C611">
            <v>23189017900</v>
          </cell>
          <cell r="D611">
            <v>2351692246</v>
          </cell>
          <cell r="E611">
            <v>0</v>
          </cell>
          <cell r="F611">
            <v>25540710146</v>
          </cell>
        </row>
        <row r="612">
          <cell r="A612" t="str">
            <v>5.1.01.01.001</v>
          </cell>
          <cell r="B612" t="str">
            <v>Sueldos</v>
          </cell>
          <cell r="C612">
            <v>23189017900</v>
          </cell>
          <cell r="D612">
            <v>2351692246</v>
          </cell>
          <cell r="E612">
            <v>0</v>
          </cell>
          <cell r="F612">
            <v>25540710146</v>
          </cell>
        </row>
        <row r="613">
          <cell r="A613" t="str">
            <v>5.1.01.03</v>
          </cell>
          <cell r="B613" t="str">
            <v>Horas extras y festivos</v>
          </cell>
          <cell r="C613">
            <v>92808414</v>
          </cell>
          <cell r="D613">
            <v>49848867</v>
          </cell>
          <cell r="E613">
            <v>0</v>
          </cell>
          <cell r="F613">
            <v>142657281</v>
          </cell>
        </row>
        <row r="614">
          <cell r="A614" t="str">
            <v>5.1.01.03.001</v>
          </cell>
          <cell r="B614" t="str">
            <v>Horas extras y festivos</v>
          </cell>
          <cell r="C614">
            <v>92808414</v>
          </cell>
          <cell r="D614">
            <v>49848867</v>
          </cell>
          <cell r="E614">
            <v>0</v>
          </cell>
          <cell r="F614">
            <v>142657281</v>
          </cell>
        </row>
        <row r="615">
          <cell r="A615" t="str">
            <v>5.1.01.10</v>
          </cell>
          <cell r="B615" t="str">
            <v>Prima técnica</v>
          </cell>
          <cell r="C615">
            <v>4264392484</v>
          </cell>
          <cell r="D615">
            <v>336259047</v>
          </cell>
          <cell r="E615">
            <v>0</v>
          </cell>
          <cell r="F615">
            <v>4600651531</v>
          </cell>
        </row>
        <row r="616">
          <cell r="A616" t="str">
            <v>5.1.01.10.001</v>
          </cell>
          <cell r="B616" t="str">
            <v>Prima técnica</v>
          </cell>
          <cell r="C616">
            <v>4264392484</v>
          </cell>
          <cell r="D616">
            <v>336259047</v>
          </cell>
          <cell r="E616">
            <v>0</v>
          </cell>
          <cell r="F616">
            <v>4600651531</v>
          </cell>
        </row>
        <row r="617">
          <cell r="A617" t="str">
            <v>5.1.01.19</v>
          </cell>
          <cell r="B617" t="str">
            <v>Bonificaciones</v>
          </cell>
          <cell r="C617">
            <v>1011274850</v>
          </cell>
          <cell r="D617">
            <v>81292141</v>
          </cell>
          <cell r="E617">
            <v>0</v>
          </cell>
          <cell r="F617">
            <v>1092566991</v>
          </cell>
        </row>
        <row r="618">
          <cell r="A618" t="str">
            <v>5.1.01.19.001</v>
          </cell>
          <cell r="B618" t="str">
            <v>Bonificaciones - corto plazo</v>
          </cell>
          <cell r="C618">
            <v>1011274850</v>
          </cell>
          <cell r="D618">
            <v>81292141</v>
          </cell>
          <cell r="E618">
            <v>0</v>
          </cell>
          <cell r="F618">
            <v>1092566991</v>
          </cell>
        </row>
        <row r="619">
          <cell r="A619" t="str">
            <v>5.1.01.23</v>
          </cell>
          <cell r="B619" t="str">
            <v>Auxilio de transporte</v>
          </cell>
          <cell r="C619">
            <v>3675296</v>
          </cell>
          <cell r="D619">
            <v>351516</v>
          </cell>
          <cell r="E619">
            <v>0</v>
          </cell>
          <cell r="F619">
            <v>4026812</v>
          </cell>
        </row>
        <row r="620">
          <cell r="A620" t="str">
            <v>5.1.01.23.001</v>
          </cell>
          <cell r="B620" t="str">
            <v>Auxilio de transporte</v>
          </cell>
          <cell r="C620">
            <v>3675296</v>
          </cell>
          <cell r="D620">
            <v>351516</v>
          </cell>
          <cell r="E620">
            <v>0</v>
          </cell>
          <cell r="F620">
            <v>4026812</v>
          </cell>
        </row>
        <row r="621">
          <cell r="A621" t="str">
            <v>5.1.01.60</v>
          </cell>
          <cell r="B621" t="str">
            <v>Subsidio de alimentación</v>
          </cell>
          <cell r="C621">
            <v>2281894</v>
          </cell>
          <cell r="D621">
            <v>218247</v>
          </cell>
          <cell r="E621">
            <v>0</v>
          </cell>
          <cell r="F621">
            <v>2500141</v>
          </cell>
        </row>
        <row r="622">
          <cell r="A622" t="str">
            <v>5.1.01.60.001</v>
          </cell>
          <cell r="B622" t="str">
            <v>Subsidio de alimentación</v>
          </cell>
          <cell r="C622">
            <v>2281894</v>
          </cell>
          <cell r="D622">
            <v>218247</v>
          </cell>
          <cell r="E622">
            <v>0</v>
          </cell>
          <cell r="F622">
            <v>2500141</v>
          </cell>
        </row>
        <row r="623">
          <cell r="A623" t="str">
            <v>5.1.03</v>
          </cell>
          <cell r="B623" t="str">
            <v>CONTRIBUCIONES EFECTIVAS</v>
          </cell>
          <cell r="C623">
            <v>6746973800</v>
          </cell>
          <cell r="D623">
            <v>654045500</v>
          </cell>
          <cell r="E623">
            <v>0</v>
          </cell>
          <cell r="F623">
            <v>7401019300</v>
          </cell>
        </row>
        <row r="624">
          <cell r="A624" t="str">
            <v>5.1.03.02</v>
          </cell>
          <cell r="B624" t="str">
            <v>Aportes a cajas de compensación familiar</v>
          </cell>
          <cell r="C624">
            <v>1120260500</v>
          </cell>
          <cell r="D624">
            <v>104961400</v>
          </cell>
          <cell r="E624">
            <v>0</v>
          </cell>
          <cell r="F624">
            <v>1225221900</v>
          </cell>
        </row>
        <row r="625">
          <cell r="A625" t="str">
            <v>5.1.03.02.001</v>
          </cell>
          <cell r="B625" t="str">
            <v>Aportes a cajas de compensación familiar</v>
          </cell>
          <cell r="C625">
            <v>1120260500</v>
          </cell>
          <cell r="D625">
            <v>104961400</v>
          </cell>
          <cell r="E625">
            <v>0</v>
          </cell>
          <cell r="F625">
            <v>1225221900</v>
          </cell>
        </row>
        <row r="626">
          <cell r="A626" t="str">
            <v>5.1.03.03</v>
          </cell>
          <cell r="B626" t="str">
            <v>Cotizaciones a seguridad social en salud</v>
          </cell>
          <cell r="C626">
            <v>2278372800</v>
          </cell>
          <cell r="D626">
            <v>223857000</v>
          </cell>
          <cell r="E626">
            <v>0</v>
          </cell>
          <cell r="F626">
            <v>2502229800</v>
          </cell>
        </row>
        <row r="627">
          <cell r="A627" t="str">
            <v>5.1.03.03.001</v>
          </cell>
          <cell r="B627" t="str">
            <v>Cotizaciones a seguridad social en salud</v>
          </cell>
          <cell r="C627">
            <v>2278372800</v>
          </cell>
          <cell r="D627">
            <v>223857000</v>
          </cell>
          <cell r="E627">
            <v>0</v>
          </cell>
          <cell r="F627">
            <v>2502229800</v>
          </cell>
        </row>
        <row r="628">
          <cell r="A628" t="str">
            <v>5.1.03.05</v>
          </cell>
          <cell r="B628" t="str">
            <v>Cotizaciones a riesgos laborales</v>
          </cell>
          <cell r="C628">
            <v>134137400</v>
          </cell>
          <cell r="D628">
            <v>13387300</v>
          </cell>
          <cell r="E628">
            <v>0</v>
          </cell>
          <cell r="F628">
            <v>147524700</v>
          </cell>
        </row>
        <row r="629">
          <cell r="A629" t="str">
            <v>5.1.03.05.001</v>
          </cell>
          <cell r="B629" t="str">
            <v>Cotizaciones a riesgos laborales</v>
          </cell>
          <cell r="C629">
            <v>134137400</v>
          </cell>
          <cell r="D629">
            <v>13387300</v>
          </cell>
          <cell r="E629">
            <v>0</v>
          </cell>
          <cell r="F629">
            <v>147524700</v>
          </cell>
        </row>
        <row r="630">
          <cell r="A630" t="str">
            <v>5.1.03.07</v>
          </cell>
          <cell r="B630" t="str">
            <v>Cotizaciones a entidades administradoras del régimen de ahorro individual</v>
          </cell>
          <cell r="C630">
            <v>3214203100</v>
          </cell>
          <cell r="D630">
            <v>311839800</v>
          </cell>
          <cell r="E630">
            <v>0</v>
          </cell>
          <cell r="F630">
            <v>3526042900</v>
          </cell>
        </row>
        <row r="631">
          <cell r="A631" t="str">
            <v>5.1.03.07.001</v>
          </cell>
          <cell r="B631" t="str">
            <v>Cotizaciones a entidades administradoras del régimen de ahorro individual</v>
          </cell>
          <cell r="C631">
            <v>3214203100</v>
          </cell>
          <cell r="D631">
            <v>311839800</v>
          </cell>
          <cell r="E631">
            <v>0</v>
          </cell>
          <cell r="F631">
            <v>3526042900</v>
          </cell>
        </row>
        <row r="632">
          <cell r="A632" t="str">
            <v>5.1.04</v>
          </cell>
          <cell r="B632" t="str">
            <v>APORTES SOBRE LA NÓMINA</v>
          </cell>
          <cell r="C632">
            <v>1400449300</v>
          </cell>
          <cell r="D632">
            <v>131214500</v>
          </cell>
          <cell r="E632">
            <v>0</v>
          </cell>
          <cell r="F632">
            <v>1531663800</v>
          </cell>
        </row>
        <row r="633">
          <cell r="A633" t="str">
            <v>5.1.04.01</v>
          </cell>
          <cell r="B633" t="str">
            <v>Aportes al icbf</v>
          </cell>
          <cell r="C633">
            <v>840231600</v>
          </cell>
          <cell r="D633">
            <v>78724600</v>
          </cell>
          <cell r="E633">
            <v>0</v>
          </cell>
          <cell r="F633">
            <v>918956200</v>
          </cell>
        </row>
        <row r="634">
          <cell r="A634" t="str">
            <v>5.1.04.01.001</v>
          </cell>
          <cell r="B634" t="str">
            <v>Aportes al icbf</v>
          </cell>
          <cell r="C634">
            <v>840231600</v>
          </cell>
          <cell r="D634">
            <v>78724600</v>
          </cell>
          <cell r="E634">
            <v>0</v>
          </cell>
          <cell r="F634">
            <v>918956200</v>
          </cell>
        </row>
        <row r="635">
          <cell r="A635" t="str">
            <v>5.1.04.02</v>
          </cell>
          <cell r="B635" t="str">
            <v>Aportes al sena</v>
          </cell>
          <cell r="C635">
            <v>560217700</v>
          </cell>
          <cell r="D635">
            <v>52489900</v>
          </cell>
          <cell r="E635">
            <v>0</v>
          </cell>
          <cell r="F635">
            <v>612707600</v>
          </cell>
        </row>
        <row r="636">
          <cell r="A636" t="str">
            <v>5.1.04.02.001</v>
          </cell>
          <cell r="B636" t="str">
            <v>Aportes al sena</v>
          </cell>
          <cell r="C636">
            <v>560217700</v>
          </cell>
          <cell r="D636">
            <v>52489900</v>
          </cell>
          <cell r="E636">
            <v>0</v>
          </cell>
          <cell r="F636">
            <v>612707600</v>
          </cell>
        </row>
        <row r="637">
          <cell r="A637" t="str">
            <v>5.1.07</v>
          </cell>
          <cell r="B637" t="str">
            <v>PRESTACIONES SOCIALES</v>
          </cell>
          <cell r="C637">
            <v>9980164147</v>
          </cell>
          <cell r="D637">
            <v>1099947955</v>
          </cell>
          <cell r="E637">
            <v>0</v>
          </cell>
          <cell r="F637">
            <v>11080112102</v>
          </cell>
        </row>
        <row r="638">
          <cell r="A638" t="str">
            <v>5.1.07.01</v>
          </cell>
          <cell r="B638" t="str">
            <v>Vacaciones</v>
          </cell>
          <cell r="C638">
            <v>2014104915</v>
          </cell>
          <cell r="D638">
            <v>241529285</v>
          </cell>
          <cell r="E638">
            <v>0</v>
          </cell>
          <cell r="F638">
            <v>2255634200</v>
          </cell>
        </row>
        <row r="639">
          <cell r="A639" t="str">
            <v>5.1.07.01.001</v>
          </cell>
          <cell r="B639" t="str">
            <v>Vacaciones</v>
          </cell>
          <cell r="C639">
            <v>2014104915</v>
          </cell>
          <cell r="D639">
            <v>241529285</v>
          </cell>
          <cell r="E639">
            <v>0</v>
          </cell>
          <cell r="F639">
            <v>2255634200</v>
          </cell>
        </row>
        <row r="640">
          <cell r="A640" t="str">
            <v>5.1.07.02</v>
          </cell>
          <cell r="B640" t="str">
            <v>Cesantías</v>
          </cell>
          <cell r="C640">
            <v>2763581084</v>
          </cell>
          <cell r="D640">
            <v>399951238</v>
          </cell>
          <cell r="E640">
            <v>0</v>
          </cell>
          <cell r="F640">
            <v>3163532322</v>
          </cell>
        </row>
        <row r="641">
          <cell r="A641" t="str">
            <v>5.1.07.02.001</v>
          </cell>
          <cell r="B641" t="str">
            <v>Cesantías</v>
          </cell>
          <cell r="C641">
            <v>2763581084</v>
          </cell>
          <cell r="D641">
            <v>399951238</v>
          </cell>
          <cell r="E641">
            <v>0</v>
          </cell>
          <cell r="F641">
            <v>3163532322</v>
          </cell>
        </row>
        <row r="642">
          <cell r="A642" t="str">
            <v>5.1.07.04</v>
          </cell>
          <cell r="B642" t="str">
            <v>Prima de vacaciones</v>
          </cell>
          <cell r="C642">
            <v>1366838253</v>
          </cell>
          <cell r="D642">
            <v>123864595</v>
          </cell>
          <cell r="E642">
            <v>0</v>
          </cell>
          <cell r="F642">
            <v>1490702848</v>
          </cell>
        </row>
        <row r="643">
          <cell r="A643" t="str">
            <v>5.1.07.04.001</v>
          </cell>
          <cell r="B643" t="str">
            <v>Prima de vacaciones</v>
          </cell>
          <cell r="C643">
            <v>1366838253</v>
          </cell>
          <cell r="D643">
            <v>123864595</v>
          </cell>
          <cell r="E643">
            <v>0</v>
          </cell>
          <cell r="F643">
            <v>1490702848</v>
          </cell>
        </row>
        <row r="644">
          <cell r="A644" t="str">
            <v>5.1.07.05</v>
          </cell>
          <cell r="B644" t="str">
            <v>Prima de navidad</v>
          </cell>
          <cell r="C644">
            <v>2501962560</v>
          </cell>
          <cell r="D644">
            <v>208827572</v>
          </cell>
          <cell r="E644">
            <v>0</v>
          </cell>
          <cell r="F644">
            <v>2710790132</v>
          </cell>
        </row>
        <row r="645">
          <cell r="A645" t="str">
            <v>5.1.07.05.001</v>
          </cell>
          <cell r="B645" t="str">
            <v>Prima de navidad</v>
          </cell>
          <cell r="C645">
            <v>2501962560</v>
          </cell>
          <cell r="D645">
            <v>208827572</v>
          </cell>
          <cell r="E645">
            <v>0</v>
          </cell>
          <cell r="F645">
            <v>2710790132</v>
          </cell>
        </row>
        <row r="646">
          <cell r="A646" t="str">
            <v>5.1.07.06</v>
          </cell>
          <cell r="B646" t="str">
            <v>Prima de servicios</v>
          </cell>
          <cell r="C646">
            <v>1179101882</v>
          </cell>
          <cell r="D646">
            <v>111726109</v>
          </cell>
          <cell r="E646">
            <v>0</v>
          </cell>
          <cell r="F646">
            <v>1290827991</v>
          </cell>
        </row>
        <row r="647">
          <cell r="A647" t="str">
            <v>5.1.07.06.001</v>
          </cell>
          <cell r="B647" t="str">
            <v>Prima de servicios</v>
          </cell>
          <cell r="C647">
            <v>1179101882</v>
          </cell>
          <cell r="D647">
            <v>111726109</v>
          </cell>
          <cell r="E647">
            <v>0</v>
          </cell>
          <cell r="F647">
            <v>1290827991</v>
          </cell>
        </row>
        <row r="648">
          <cell r="A648" t="str">
            <v>5.1.07.07</v>
          </cell>
          <cell r="B648" t="str">
            <v>Bonificación especial de recreación</v>
          </cell>
          <cell r="C648">
            <v>154575453</v>
          </cell>
          <cell r="D648">
            <v>14049156</v>
          </cell>
          <cell r="E648">
            <v>0</v>
          </cell>
          <cell r="F648">
            <v>168624609</v>
          </cell>
        </row>
        <row r="649">
          <cell r="A649" t="str">
            <v>5.1.07.07.001</v>
          </cell>
          <cell r="B649" t="str">
            <v>Bonificación especial de recreación</v>
          </cell>
          <cell r="C649">
            <v>154575453</v>
          </cell>
          <cell r="D649">
            <v>14049156</v>
          </cell>
          <cell r="E649">
            <v>0</v>
          </cell>
          <cell r="F649">
            <v>168624609</v>
          </cell>
        </row>
        <row r="650">
          <cell r="A650" t="str">
            <v>5.1.08</v>
          </cell>
          <cell r="B650" t="str">
            <v>GASTOS DE PERSONAL DIVERSOS</v>
          </cell>
          <cell r="C650">
            <v>392908744</v>
          </cell>
          <cell r="D650">
            <v>107676206</v>
          </cell>
          <cell r="E650">
            <v>3855970</v>
          </cell>
          <cell r="F650">
            <v>496728980</v>
          </cell>
        </row>
        <row r="651">
          <cell r="A651" t="str">
            <v>5.1.08.03</v>
          </cell>
          <cell r="B651" t="str">
            <v>Capacitación, bienestar social y estímulos</v>
          </cell>
          <cell r="C651">
            <v>392908744</v>
          </cell>
          <cell r="D651">
            <v>107676206</v>
          </cell>
          <cell r="E651">
            <v>3855970</v>
          </cell>
          <cell r="F651">
            <v>496728980</v>
          </cell>
        </row>
        <row r="652">
          <cell r="A652" t="str">
            <v>5.1.08.03.001</v>
          </cell>
          <cell r="B652" t="str">
            <v>Capacitación, bienestar social y estímulos - corto plazo</v>
          </cell>
          <cell r="C652">
            <v>392908744</v>
          </cell>
          <cell r="D652">
            <v>107676206</v>
          </cell>
          <cell r="E652">
            <v>3855970</v>
          </cell>
          <cell r="F652">
            <v>496728980</v>
          </cell>
        </row>
        <row r="653">
          <cell r="A653" t="str">
            <v>5.1.08.90</v>
          </cell>
          <cell r="B653" t="str">
            <v>Otros gastos de personal diversos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</row>
        <row r="654">
          <cell r="A654" t="str">
            <v>5.1.08.90.001</v>
          </cell>
          <cell r="B654" t="str">
            <v>Otros gastos de personal diversos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</row>
        <row r="655">
          <cell r="A655" t="str">
            <v>5.1.11</v>
          </cell>
          <cell r="B655" t="str">
            <v>GENERALES</v>
          </cell>
          <cell r="C655">
            <v>107049371533.28999</v>
          </cell>
          <cell r="D655">
            <v>495572781510.97998</v>
          </cell>
          <cell r="E655">
            <v>18767137743.470001</v>
          </cell>
          <cell r="F655">
            <v>583855015300.80005</v>
          </cell>
        </row>
        <row r="656">
          <cell r="A656" t="str">
            <v>5.1.11.06</v>
          </cell>
          <cell r="B656" t="str">
            <v>Estudios y proyectos</v>
          </cell>
          <cell r="C656">
            <v>4469767969</v>
          </cell>
          <cell r="D656">
            <v>94160331</v>
          </cell>
          <cell r="E656">
            <v>0</v>
          </cell>
          <cell r="F656">
            <v>4563928300</v>
          </cell>
        </row>
        <row r="657">
          <cell r="A657" t="str">
            <v>5.1.11.06.001</v>
          </cell>
          <cell r="B657" t="str">
            <v>Estudios y proyectos</v>
          </cell>
          <cell r="C657">
            <v>4469767969</v>
          </cell>
          <cell r="D657">
            <v>94160331</v>
          </cell>
          <cell r="E657">
            <v>0</v>
          </cell>
          <cell r="F657">
            <v>4563928300</v>
          </cell>
        </row>
        <row r="658">
          <cell r="A658" t="str">
            <v>5.1.11.13</v>
          </cell>
          <cell r="B658" t="str">
            <v>Vigilancia y seguridad</v>
          </cell>
          <cell r="C658">
            <v>439402552.32999998</v>
          </cell>
          <cell r="D658">
            <v>88087951.049999997</v>
          </cell>
          <cell r="E658">
            <v>0</v>
          </cell>
          <cell r="F658">
            <v>527490503.38</v>
          </cell>
        </row>
        <row r="659">
          <cell r="A659" t="str">
            <v>5.1.11.13.001</v>
          </cell>
          <cell r="B659" t="str">
            <v>Vigilancia y seguridad</v>
          </cell>
          <cell r="C659">
            <v>439402552.32999998</v>
          </cell>
          <cell r="D659">
            <v>88087951.049999997</v>
          </cell>
          <cell r="E659">
            <v>0</v>
          </cell>
          <cell r="F659">
            <v>527490503.38</v>
          </cell>
        </row>
        <row r="660">
          <cell r="A660" t="str">
            <v>5.1.11.14</v>
          </cell>
          <cell r="B660" t="str">
            <v>Materiales y suministros</v>
          </cell>
          <cell r="C660">
            <v>17784388.550000001</v>
          </cell>
          <cell r="D660">
            <v>126269502</v>
          </cell>
          <cell r="E660">
            <v>0</v>
          </cell>
          <cell r="F660">
            <v>144053890.55000001</v>
          </cell>
        </row>
        <row r="661">
          <cell r="A661" t="str">
            <v>5.1.11.14.001</v>
          </cell>
          <cell r="B661" t="str">
            <v>Materiales y suministros</v>
          </cell>
          <cell r="C661">
            <v>17784388.550000001</v>
          </cell>
          <cell r="D661">
            <v>126269502</v>
          </cell>
          <cell r="E661">
            <v>0</v>
          </cell>
          <cell r="F661">
            <v>144053890.55000001</v>
          </cell>
        </row>
        <row r="662">
          <cell r="A662" t="str">
            <v>5.1.11.15</v>
          </cell>
          <cell r="B662" t="str">
            <v>Mantenimiento</v>
          </cell>
          <cell r="C662">
            <v>38732217164.370003</v>
          </cell>
          <cell r="D662">
            <v>471159935506.03998</v>
          </cell>
          <cell r="E662">
            <v>17974386834.09</v>
          </cell>
          <cell r="F662">
            <v>491917765836.32001</v>
          </cell>
        </row>
        <row r="663">
          <cell r="A663" t="str">
            <v>5.1.11.15.001</v>
          </cell>
          <cell r="B663" t="str">
            <v>Mantenimiento</v>
          </cell>
          <cell r="C663">
            <v>38732217164.370003</v>
          </cell>
          <cell r="D663">
            <v>471159935506.03998</v>
          </cell>
          <cell r="E663">
            <v>17974386834.09</v>
          </cell>
          <cell r="F663">
            <v>491917765836.32001</v>
          </cell>
        </row>
        <row r="664">
          <cell r="A664" t="str">
            <v>5.1.11.17</v>
          </cell>
          <cell r="B664" t="str">
            <v>Servicios públicos</v>
          </cell>
          <cell r="C664">
            <v>309773867.98000002</v>
          </cell>
          <cell r="D664">
            <v>40153062</v>
          </cell>
          <cell r="E664">
            <v>841000</v>
          </cell>
          <cell r="F664">
            <v>349085929.98000002</v>
          </cell>
        </row>
        <row r="665">
          <cell r="A665" t="str">
            <v>5.1.11.17.001</v>
          </cell>
          <cell r="B665" t="str">
            <v>Servicios públicos</v>
          </cell>
          <cell r="C665">
            <v>309773867.98000002</v>
          </cell>
          <cell r="D665">
            <v>40153062</v>
          </cell>
          <cell r="E665">
            <v>841000</v>
          </cell>
          <cell r="F665">
            <v>349085929.98000002</v>
          </cell>
        </row>
        <row r="666">
          <cell r="A666" t="str">
            <v>5.1.11.18</v>
          </cell>
          <cell r="B666" t="str">
            <v>Arrendamiento operativo</v>
          </cell>
          <cell r="C666">
            <v>6455699143.0100002</v>
          </cell>
          <cell r="D666">
            <v>786114605.60000002</v>
          </cell>
          <cell r="E666">
            <v>1327326</v>
          </cell>
          <cell r="F666">
            <v>7240486422.6099997</v>
          </cell>
        </row>
        <row r="667">
          <cell r="A667" t="str">
            <v>5.1.11.18.001</v>
          </cell>
          <cell r="B667" t="str">
            <v>Arrendamiento operativo</v>
          </cell>
          <cell r="C667">
            <v>6455699143.0100002</v>
          </cell>
          <cell r="D667">
            <v>786114605.60000002</v>
          </cell>
          <cell r="E667">
            <v>1327326</v>
          </cell>
          <cell r="F667">
            <v>7240486422.6099997</v>
          </cell>
        </row>
        <row r="668">
          <cell r="A668" t="str">
            <v>5.1.11.19</v>
          </cell>
          <cell r="B668" t="str">
            <v>Viáticos y gastos de viaje</v>
          </cell>
          <cell r="C668">
            <v>747096062</v>
          </cell>
          <cell r="D668">
            <v>128472444.09999999</v>
          </cell>
          <cell r="E668">
            <v>29848251.050000001</v>
          </cell>
          <cell r="F668">
            <v>845720255.04999995</v>
          </cell>
        </row>
        <row r="669">
          <cell r="A669" t="str">
            <v>5.1.11.19.001</v>
          </cell>
          <cell r="B669" t="str">
            <v>Viáticos y gastos de viaje</v>
          </cell>
          <cell r="C669">
            <v>747096062</v>
          </cell>
          <cell r="D669">
            <v>128472444.09999999</v>
          </cell>
          <cell r="E669">
            <v>29848251.050000001</v>
          </cell>
          <cell r="F669">
            <v>845720255.04999995</v>
          </cell>
        </row>
        <row r="670">
          <cell r="A670" t="str">
            <v>5.1.11.21</v>
          </cell>
          <cell r="B670" t="str">
            <v>Impresos, publicaciones, suscripciones y afiliaciones</v>
          </cell>
          <cell r="C670">
            <v>508950</v>
          </cell>
          <cell r="D670">
            <v>0</v>
          </cell>
          <cell r="E670">
            <v>0</v>
          </cell>
          <cell r="F670">
            <v>508950</v>
          </cell>
        </row>
        <row r="671">
          <cell r="A671" t="str">
            <v>5.1.11.21.001</v>
          </cell>
          <cell r="B671" t="str">
            <v>Impresos, publicaciones, suscripciones y afiliaciones</v>
          </cell>
          <cell r="C671">
            <v>508950</v>
          </cell>
          <cell r="D671">
            <v>0</v>
          </cell>
          <cell r="E671">
            <v>0</v>
          </cell>
          <cell r="F671">
            <v>508950</v>
          </cell>
        </row>
        <row r="672">
          <cell r="A672" t="str">
            <v>5.1.11.22</v>
          </cell>
          <cell r="B672" t="str">
            <v>Fotocopias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</row>
        <row r="673">
          <cell r="A673" t="str">
            <v>5.1.11.22.001</v>
          </cell>
          <cell r="B673" t="str">
            <v>Fotocopias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</row>
        <row r="674">
          <cell r="A674" t="str">
            <v>5.1.11.23</v>
          </cell>
          <cell r="B674" t="str">
            <v>Comunicaciones y transporte</v>
          </cell>
          <cell r="C674">
            <v>1124349219.96</v>
          </cell>
          <cell r="D674">
            <v>307622802.32999998</v>
          </cell>
          <cell r="E674">
            <v>3864823.33</v>
          </cell>
          <cell r="F674">
            <v>1428107198.96</v>
          </cell>
        </row>
        <row r="675">
          <cell r="A675" t="str">
            <v>5.1.11.23.001</v>
          </cell>
          <cell r="B675" t="str">
            <v>Comunicaciones y transporte</v>
          </cell>
          <cell r="C675">
            <v>1124349219.96</v>
          </cell>
          <cell r="D675">
            <v>307622802.32999998</v>
          </cell>
          <cell r="E675">
            <v>3864823.33</v>
          </cell>
          <cell r="F675">
            <v>1428107198.96</v>
          </cell>
        </row>
        <row r="676">
          <cell r="A676" t="str">
            <v>5.1.11.25</v>
          </cell>
          <cell r="B676" t="str">
            <v>Seguros generales</v>
          </cell>
          <cell r="C676">
            <v>2070332609.99</v>
          </cell>
          <cell r="D676">
            <v>204737448.44999999</v>
          </cell>
          <cell r="E676">
            <v>0</v>
          </cell>
          <cell r="F676">
            <v>2275070058.4400001</v>
          </cell>
        </row>
        <row r="677">
          <cell r="A677" t="str">
            <v>5.1.11.25.001</v>
          </cell>
          <cell r="B677" t="str">
            <v>Seguros generales</v>
          </cell>
          <cell r="C677">
            <v>2070332609.99</v>
          </cell>
          <cell r="D677">
            <v>204737448.44999999</v>
          </cell>
          <cell r="E677">
            <v>0</v>
          </cell>
          <cell r="F677">
            <v>2275070058.4400001</v>
          </cell>
        </row>
        <row r="678">
          <cell r="A678" t="str">
            <v>5.1.11.46</v>
          </cell>
          <cell r="B678" t="str">
            <v>Combustibles y lubricantes</v>
          </cell>
          <cell r="C678">
            <v>46933859</v>
          </cell>
          <cell r="D678">
            <v>10905916</v>
          </cell>
          <cell r="E678">
            <v>2228580</v>
          </cell>
          <cell r="F678">
            <v>55611195</v>
          </cell>
        </row>
        <row r="679">
          <cell r="A679" t="str">
            <v>5.1.11.46.001</v>
          </cell>
          <cell r="B679" t="str">
            <v>Combustibles y lubricantes</v>
          </cell>
          <cell r="C679">
            <v>46933859</v>
          </cell>
          <cell r="D679">
            <v>10905916</v>
          </cell>
          <cell r="E679">
            <v>2228580</v>
          </cell>
          <cell r="F679">
            <v>55611195</v>
          </cell>
        </row>
        <row r="680">
          <cell r="A680" t="str">
            <v>5.1.11.49</v>
          </cell>
          <cell r="B680" t="str">
            <v>Servicios de aseo, cafetería, restaurante y lavandería</v>
          </cell>
          <cell r="C680">
            <v>187322225.53</v>
          </cell>
          <cell r="D680">
            <v>68196467.25</v>
          </cell>
          <cell r="E680">
            <v>1432903</v>
          </cell>
          <cell r="F680">
            <v>254085789.78</v>
          </cell>
        </row>
        <row r="681">
          <cell r="A681" t="str">
            <v>5.1.11.49.001</v>
          </cell>
          <cell r="B681" t="str">
            <v>Servicios de aseo, cafetería, restaurante y lavandería</v>
          </cell>
          <cell r="C681">
            <v>187322225.53</v>
          </cell>
          <cell r="D681">
            <v>68196467.25</v>
          </cell>
          <cell r="E681">
            <v>1432903</v>
          </cell>
          <cell r="F681">
            <v>254085789.78</v>
          </cell>
        </row>
        <row r="682">
          <cell r="A682" t="str">
            <v>5.1.11.55</v>
          </cell>
          <cell r="B682" t="str">
            <v>Elementos de aseo, lavandería y cafetería</v>
          </cell>
          <cell r="C682">
            <v>48523913.909999996</v>
          </cell>
          <cell r="D682">
            <v>13981266.039999999</v>
          </cell>
          <cell r="E682">
            <v>135260</v>
          </cell>
          <cell r="F682">
            <v>62369919.950000003</v>
          </cell>
        </row>
        <row r="683">
          <cell r="A683" t="str">
            <v>5.1.11.55.001</v>
          </cell>
          <cell r="B683" t="str">
            <v>Elementos de aseo, lavandería y cafetería</v>
          </cell>
          <cell r="C683">
            <v>48523913.909999996</v>
          </cell>
          <cell r="D683">
            <v>13981266.039999999</v>
          </cell>
          <cell r="E683">
            <v>135260</v>
          </cell>
          <cell r="F683">
            <v>62369919.950000003</v>
          </cell>
        </row>
        <row r="684">
          <cell r="A684" t="str">
            <v>5.1.11.59</v>
          </cell>
          <cell r="B684" t="str">
            <v>Licencias</v>
          </cell>
          <cell r="C684">
            <v>748491000</v>
          </cell>
          <cell r="D684">
            <v>142382000</v>
          </cell>
          <cell r="E684">
            <v>0</v>
          </cell>
          <cell r="F684">
            <v>890873000</v>
          </cell>
        </row>
        <row r="685">
          <cell r="A685" t="str">
            <v>5.1.11.59.001</v>
          </cell>
          <cell r="B685" t="str">
            <v>Licencias</v>
          </cell>
          <cell r="C685">
            <v>748491000</v>
          </cell>
          <cell r="D685">
            <v>142382000</v>
          </cell>
          <cell r="E685">
            <v>0</v>
          </cell>
          <cell r="F685">
            <v>890873000</v>
          </cell>
        </row>
        <row r="686">
          <cell r="A686" t="str">
            <v>5.1.11.66</v>
          </cell>
          <cell r="B686" t="str">
            <v>Costas procesales</v>
          </cell>
          <cell r="C686">
            <v>13511877</v>
          </cell>
          <cell r="D686">
            <v>3131399402.0599999</v>
          </cell>
          <cell r="E686">
            <v>119137004</v>
          </cell>
          <cell r="F686">
            <v>3025774275.0599999</v>
          </cell>
        </row>
        <row r="687">
          <cell r="A687" t="str">
            <v>5.1.11.66.001</v>
          </cell>
          <cell r="B687" t="str">
            <v>Costas procesales</v>
          </cell>
          <cell r="C687">
            <v>13511877</v>
          </cell>
          <cell r="D687">
            <v>3131399402.0599999</v>
          </cell>
          <cell r="E687">
            <v>119137004</v>
          </cell>
          <cell r="F687">
            <v>3025774275.0599999</v>
          </cell>
        </row>
        <row r="688">
          <cell r="A688" t="str">
            <v>5.1.11.73</v>
          </cell>
          <cell r="B688" t="str">
            <v>Interventorías, auditorías y evaluaciones</v>
          </cell>
          <cell r="C688">
            <v>12748319817.950001</v>
          </cell>
          <cell r="D688">
            <v>6129734043.2799997</v>
          </cell>
          <cell r="E688">
            <v>446764726</v>
          </cell>
          <cell r="F688">
            <v>18431289135.23</v>
          </cell>
        </row>
        <row r="689">
          <cell r="A689" t="str">
            <v>5.1.11.73.001</v>
          </cell>
          <cell r="B689" t="str">
            <v>Interventorías, auditorías y evaluaciones</v>
          </cell>
          <cell r="C689">
            <v>12748319817.950001</v>
          </cell>
          <cell r="D689">
            <v>6129734043.2799997</v>
          </cell>
          <cell r="E689">
            <v>446764726</v>
          </cell>
          <cell r="F689">
            <v>18431289135.23</v>
          </cell>
        </row>
        <row r="690">
          <cell r="A690" t="str">
            <v>5.1.11.78</v>
          </cell>
          <cell r="B690" t="str">
            <v>Comisiones</v>
          </cell>
          <cell r="C690">
            <v>0</v>
          </cell>
          <cell r="D690">
            <v>800000</v>
          </cell>
          <cell r="E690">
            <v>800000</v>
          </cell>
          <cell r="F690">
            <v>0</v>
          </cell>
        </row>
        <row r="691">
          <cell r="A691" t="str">
            <v>5.1.11.78.001</v>
          </cell>
          <cell r="B691" t="str">
            <v>Comisiones</v>
          </cell>
          <cell r="C691">
            <v>0</v>
          </cell>
          <cell r="D691">
            <v>800000</v>
          </cell>
          <cell r="E691">
            <v>800000</v>
          </cell>
          <cell r="F691">
            <v>0</v>
          </cell>
        </row>
        <row r="692">
          <cell r="A692" t="str">
            <v>5.1.11.79</v>
          </cell>
          <cell r="B692" t="str">
            <v>Honorarios</v>
          </cell>
          <cell r="C692">
            <v>34494180562.75</v>
          </cell>
          <cell r="D692">
            <v>11354853691.58</v>
          </cell>
          <cell r="E692">
            <v>173061738</v>
          </cell>
          <cell r="F692">
            <v>45675972516.330002</v>
          </cell>
        </row>
        <row r="693">
          <cell r="A693" t="str">
            <v>5.1.11.79.001</v>
          </cell>
          <cell r="B693" t="str">
            <v>Honorarios</v>
          </cell>
          <cell r="C693">
            <v>34494180562.75</v>
          </cell>
          <cell r="D693">
            <v>11354853691.58</v>
          </cell>
          <cell r="E693">
            <v>173061738</v>
          </cell>
          <cell r="F693">
            <v>45675972516.330002</v>
          </cell>
        </row>
        <row r="694">
          <cell r="A694" t="str">
            <v>5.1.11.80</v>
          </cell>
          <cell r="B694" t="str">
            <v>Servicios</v>
          </cell>
          <cell r="C694">
            <v>3963840208.96</v>
          </cell>
          <cell r="D694">
            <v>1091276432.2</v>
          </cell>
          <cell r="E694">
            <v>13309298</v>
          </cell>
          <cell r="F694">
            <v>5041807343.1599998</v>
          </cell>
        </row>
        <row r="695">
          <cell r="A695" t="str">
            <v>5.1.11.80.001</v>
          </cell>
          <cell r="B695" t="str">
            <v>Servicios</v>
          </cell>
          <cell r="C695">
            <v>3963840208.96</v>
          </cell>
          <cell r="D695">
            <v>1091276432.2</v>
          </cell>
          <cell r="E695">
            <v>13309298</v>
          </cell>
          <cell r="F695">
            <v>5041807343.1599998</v>
          </cell>
        </row>
        <row r="696">
          <cell r="A696" t="str">
            <v>5.1.11.83</v>
          </cell>
          <cell r="B696" t="str">
            <v>Servicios de telecomunicaciones, transmisión y suministro de información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</row>
        <row r="697">
          <cell r="A697" t="str">
            <v>5.1.11.83.001</v>
          </cell>
          <cell r="B697" t="str">
            <v>Servicios de telecomunicaciones, transmisión y suministro de información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</row>
        <row r="698">
          <cell r="A698" t="str">
            <v>5.1.11.90</v>
          </cell>
          <cell r="B698" t="str">
            <v>Otros gastos generales</v>
          </cell>
          <cell r="C698">
            <v>431316141</v>
          </cell>
          <cell r="D698">
            <v>693698640</v>
          </cell>
          <cell r="E698">
            <v>0</v>
          </cell>
          <cell r="F698">
            <v>1125014781</v>
          </cell>
        </row>
        <row r="699">
          <cell r="A699" t="str">
            <v>5.1.11.90.001</v>
          </cell>
          <cell r="B699" t="str">
            <v>Otros gastos generales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</row>
        <row r="700">
          <cell r="A700" t="str">
            <v>5.1.11.90.003</v>
          </cell>
          <cell r="B700" t="str">
            <v>Gastos por cuotas de administración</v>
          </cell>
          <cell r="C700">
            <v>431316141</v>
          </cell>
          <cell r="D700">
            <v>693698640</v>
          </cell>
          <cell r="E700">
            <v>0</v>
          </cell>
          <cell r="F700">
            <v>1125014781</v>
          </cell>
        </row>
        <row r="701">
          <cell r="A701" t="str">
            <v>5.1.20</v>
          </cell>
          <cell r="B701" t="str">
            <v>IMPUESTOS, CONTRIBUCIONES Y TASAS</v>
          </cell>
          <cell r="C701">
            <v>12307071420.83</v>
          </cell>
          <cell r="D701">
            <v>7529235.3600000003</v>
          </cell>
          <cell r="E701">
            <v>0</v>
          </cell>
          <cell r="F701">
            <v>12314600656.190001</v>
          </cell>
        </row>
        <row r="702">
          <cell r="A702" t="str">
            <v>5.1.20.02</v>
          </cell>
          <cell r="B702" t="str">
            <v>Cuota de fiscalización y auditaje</v>
          </cell>
          <cell r="C702">
            <v>12151431268</v>
          </cell>
          <cell r="D702">
            <v>0</v>
          </cell>
          <cell r="E702">
            <v>0</v>
          </cell>
          <cell r="F702">
            <v>12151431268</v>
          </cell>
        </row>
        <row r="703">
          <cell r="A703" t="str">
            <v>5.1.20.02.001</v>
          </cell>
          <cell r="B703" t="str">
            <v>Cuota de fiscalización y auditaje</v>
          </cell>
          <cell r="C703">
            <v>12151431268</v>
          </cell>
          <cell r="D703">
            <v>0</v>
          </cell>
          <cell r="E703">
            <v>0</v>
          </cell>
          <cell r="F703">
            <v>12151431268</v>
          </cell>
        </row>
        <row r="704">
          <cell r="A704" t="str">
            <v>5.1.20.10</v>
          </cell>
          <cell r="B704" t="str">
            <v>Tasas</v>
          </cell>
          <cell r="C704">
            <v>0</v>
          </cell>
          <cell r="D704">
            <v>268000</v>
          </cell>
          <cell r="E704">
            <v>0</v>
          </cell>
          <cell r="F704">
            <v>268000</v>
          </cell>
        </row>
        <row r="705">
          <cell r="A705" t="str">
            <v>5.1.20.10.001</v>
          </cell>
          <cell r="B705" t="str">
            <v>Tasas</v>
          </cell>
          <cell r="C705">
            <v>0</v>
          </cell>
          <cell r="D705">
            <v>268000</v>
          </cell>
          <cell r="E705">
            <v>0</v>
          </cell>
          <cell r="F705">
            <v>268000</v>
          </cell>
        </row>
        <row r="706">
          <cell r="A706" t="str">
            <v>5.1.20.24</v>
          </cell>
          <cell r="B706" t="str">
            <v>Gravamen a los movimientos financieros</v>
          </cell>
          <cell r="C706">
            <v>155640152.83000001</v>
          </cell>
          <cell r="D706">
            <v>7261235.3600000003</v>
          </cell>
          <cell r="E706">
            <v>0</v>
          </cell>
          <cell r="F706">
            <v>162901388.19</v>
          </cell>
        </row>
        <row r="707">
          <cell r="A707" t="str">
            <v>5.1.20.24.001</v>
          </cell>
          <cell r="B707" t="str">
            <v>Gravamen a los movimientos financieros</v>
          </cell>
          <cell r="C707">
            <v>155640152.83000001</v>
          </cell>
          <cell r="D707">
            <v>7261235.3600000003</v>
          </cell>
          <cell r="E707">
            <v>0</v>
          </cell>
          <cell r="F707">
            <v>162901388.19</v>
          </cell>
        </row>
        <row r="708">
          <cell r="A708" t="str">
            <v>5.3</v>
          </cell>
          <cell r="B708" t="str">
            <v>DETERIORO, DEPRECIACIONES, AMORTIZACIONES Y PROVISIONES</v>
          </cell>
          <cell r="C708">
            <v>657948236879.67004</v>
          </cell>
          <cell r="D708">
            <v>235441859425.67999</v>
          </cell>
          <cell r="E708">
            <v>36420415262.139999</v>
          </cell>
          <cell r="F708">
            <v>856969681043.20996</v>
          </cell>
        </row>
        <row r="709">
          <cell r="A709" t="str">
            <v>5.3.47</v>
          </cell>
          <cell r="B709" t="str">
            <v>DETERIORO DE CUENTAS POR COBRAR</v>
          </cell>
          <cell r="C709">
            <v>0</v>
          </cell>
          <cell r="D709">
            <v>42735702689.5</v>
          </cell>
          <cell r="E709">
            <v>0</v>
          </cell>
          <cell r="F709">
            <v>42735702689.5</v>
          </cell>
        </row>
        <row r="710">
          <cell r="A710" t="str">
            <v>5.3.47.90</v>
          </cell>
          <cell r="B710" t="str">
            <v>Otras cuentas por cobrar</v>
          </cell>
          <cell r="C710">
            <v>0</v>
          </cell>
          <cell r="D710">
            <v>42735702689.5</v>
          </cell>
          <cell r="E710">
            <v>0</v>
          </cell>
          <cell r="F710">
            <v>42735702689.5</v>
          </cell>
        </row>
        <row r="711">
          <cell r="A711" t="str">
            <v>5.3.47.90.002</v>
          </cell>
          <cell r="B711" t="str">
            <v>Otras cuentas por cobrar</v>
          </cell>
          <cell r="C711">
            <v>0</v>
          </cell>
          <cell r="D711">
            <v>42735702689.5</v>
          </cell>
          <cell r="E711">
            <v>0</v>
          </cell>
          <cell r="F711">
            <v>42735702689.5</v>
          </cell>
        </row>
        <row r="712">
          <cell r="A712" t="str">
            <v>5.3.60</v>
          </cell>
          <cell r="B712" t="str">
            <v>DEPRECIACIÓN DE PROPIEDADES, PLANTA Y EQUIPO</v>
          </cell>
          <cell r="C712">
            <v>1329411021.3099999</v>
          </cell>
          <cell r="D712">
            <v>1671950172.29</v>
          </cell>
          <cell r="E712">
            <v>0</v>
          </cell>
          <cell r="F712">
            <v>3001361193.5999999</v>
          </cell>
        </row>
        <row r="713">
          <cell r="A713" t="str">
            <v>5.3.60.04</v>
          </cell>
          <cell r="B713" t="str">
            <v>Maquinaria y equipo</v>
          </cell>
          <cell r="C713">
            <v>55663773.43</v>
          </cell>
          <cell r="D713">
            <v>4733612.59</v>
          </cell>
          <cell r="E713">
            <v>0</v>
          </cell>
          <cell r="F713">
            <v>60397386.020000003</v>
          </cell>
        </row>
        <row r="714">
          <cell r="A714" t="str">
            <v>5.3.60.04.016</v>
          </cell>
          <cell r="B714" t="str">
            <v>Otra maquinaria y equipo</v>
          </cell>
          <cell r="C714">
            <v>55663773.43</v>
          </cell>
          <cell r="D714">
            <v>4733612.59</v>
          </cell>
          <cell r="E714">
            <v>0</v>
          </cell>
          <cell r="F714">
            <v>60397386.020000003</v>
          </cell>
        </row>
        <row r="715">
          <cell r="A715" t="str">
            <v>5.3.60.05</v>
          </cell>
          <cell r="B715" t="str">
            <v>Equipo médico y científico</v>
          </cell>
          <cell r="C715">
            <v>38500</v>
          </cell>
          <cell r="D715">
            <v>3500</v>
          </cell>
          <cell r="E715">
            <v>0</v>
          </cell>
          <cell r="F715">
            <v>42000</v>
          </cell>
        </row>
        <row r="716">
          <cell r="A716" t="str">
            <v>5.3.60.05.010</v>
          </cell>
          <cell r="B716" t="str">
            <v>Otro equipo médico y científico</v>
          </cell>
          <cell r="C716">
            <v>38500</v>
          </cell>
          <cell r="D716">
            <v>3500</v>
          </cell>
          <cell r="E716">
            <v>0</v>
          </cell>
          <cell r="F716">
            <v>42000</v>
          </cell>
        </row>
        <row r="717">
          <cell r="A717" t="str">
            <v>5.3.60.06</v>
          </cell>
          <cell r="B717" t="str">
            <v>Muebles, enseres y equipo de oficina</v>
          </cell>
          <cell r="C717">
            <v>488386461.88</v>
          </cell>
          <cell r="D717">
            <v>46835308.210000001</v>
          </cell>
          <cell r="E717">
            <v>0</v>
          </cell>
          <cell r="F717">
            <v>535221770.08999997</v>
          </cell>
        </row>
        <row r="718">
          <cell r="A718" t="str">
            <v>5.3.60.06.001</v>
          </cell>
          <cell r="B718" t="str">
            <v>Muebles y enseres</v>
          </cell>
          <cell r="C718">
            <v>416001141.76999998</v>
          </cell>
          <cell r="D718">
            <v>39362426.890000001</v>
          </cell>
          <cell r="E718">
            <v>0</v>
          </cell>
          <cell r="F718">
            <v>455363568.66000003</v>
          </cell>
        </row>
        <row r="719">
          <cell r="A719" t="str">
            <v>5.3.60.06.002</v>
          </cell>
          <cell r="B719" t="str">
            <v>Equipo y máquina de oficina</v>
          </cell>
          <cell r="C719">
            <v>72385320.109999999</v>
          </cell>
          <cell r="D719">
            <v>7472881.3200000003</v>
          </cell>
          <cell r="E719">
            <v>0</v>
          </cell>
          <cell r="F719">
            <v>79858201.430000007</v>
          </cell>
        </row>
        <row r="720">
          <cell r="A720" t="str">
            <v>5.3.60.07</v>
          </cell>
          <cell r="B720" t="str">
            <v>Equipos de comunicación y computación</v>
          </cell>
          <cell r="C720">
            <v>681770540.72000003</v>
          </cell>
          <cell r="D720">
            <v>44072300.409999996</v>
          </cell>
          <cell r="E720">
            <v>0</v>
          </cell>
          <cell r="F720">
            <v>725842841.13</v>
          </cell>
        </row>
        <row r="721">
          <cell r="A721" t="str">
            <v>5.3.60.07.001</v>
          </cell>
          <cell r="B721" t="str">
            <v>Equipo de comunicación</v>
          </cell>
          <cell r="C721">
            <v>76065000.260000005</v>
          </cell>
          <cell r="D721">
            <v>6915000.2000000002</v>
          </cell>
          <cell r="E721">
            <v>0</v>
          </cell>
          <cell r="F721">
            <v>82980000.459999993</v>
          </cell>
        </row>
        <row r="722">
          <cell r="A722" t="str">
            <v>5.3.60.07.002</v>
          </cell>
          <cell r="B722" t="str">
            <v>Equipo de computación</v>
          </cell>
          <cell r="C722">
            <v>605705540.46000004</v>
          </cell>
          <cell r="D722">
            <v>37157300.210000001</v>
          </cell>
          <cell r="E722">
            <v>0</v>
          </cell>
          <cell r="F722">
            <v>642862840.66999996</v>
          </cell>
        </row>
        <row r="723">
          <cell r="A723" t="str">
            <v>5.3.60.08</v>
          </cell>
          <cell r="B723" t="str">
            <v>Equipos de transporte, tracción y elevación</v>
          </cell>
          <cell r="C723">
            <v>31714592.969999999</v>
          </cell>
          <cell r="D723">
            <v>4387234.41</v>
          </cell>
          <cell r="E723">
            <v>0</v>
          </cell>
          <cell r="F723">
            <v>36101827.380000003</v>
          </cell>
        </row>
        <row r="724">
          <cell r="A724" t="str">
            <v>5.3.60.08.002</v>
          </cell>
          <cell r="B724" t="str">
            <v>Terrestre</v>
          </cell>
          <cell r="C724">
            <v>31714592.969999999</v>
          </cell>
          <cell r="D724">
            <v>4387234.41</v>
          </cell>
          <cell r="E724">
            <v>0</v>
          </cell>
          <cell r="F724">
            <v>36101827.380000003</v>
          </cell>
        </row>
        <row r="725">
          <cell r="A725" t="str">
            <v>5.3.60.09</v>
          </cell>
          <cell r="B725" t="str">
            <v>Equipos de comedor, cocina, despensa y hotelería</v>
          </cell>
          <cell r="C725">
            <v>404077.68</v>
          </cell>
          <cell r="D725">
            <v>54734.34</v>
          </cell>
          <cell r="E725">
            <v>0</v>
          </cell>
          <cell r="F725">
            <v>458812.02</v>
          </cell>
        </row>
        <row r="726">
          <cell r="A726" t="str">
            <v>5.3.60.09.002</v>
          </cell>
          <cell r="B726" t="str">
            <v>Equipo de restaurante y cafetería</v>
          </cell>
          <cell r="C726">
            <v>404077.68</v>
          </cell>
          <cell r="D726">
            <v>54734.34</v>
          </cell>
          <cell r="E726">
            <v>0</v>
          </cell>
          <cell r="F726">
            <v>458812.02</v>
          </cell>
        </row>
        <row r="727">
          <cell r="A727" t="str">
            <v>5.3.60.13</v>
          </cell>
          <cell r="B727" t="str">
            <v>Bienes muebles en bodega</v>
          </cell>
          <cell r="C727">
            <v>0</v>
          </cell>
          <cell r="D727">
            <v>665874.42000000004</v>
          </cell>
          <cell r="E727">
            <v>0</v>
          </cell>
          <cell r="F727">
            <v>665874.42000000004</v>
          </cell>
        </row>
        <row r="728">
          <cell r="A728" t="str">
            <v>5.3.60.13.004</v>
          </cell>
          <cell r="B728" t="str">
            <v>Equipos de comunicación y computación</v>
          </cell>
          <cell r="C728">
            <v>0</v>
          </cell>
          <cell r="D728">
            <v>665874.42000000004</v>
          </cell>
          <cell r="E728">
            <v>0</v>
          </cell>
          <cell r="F728">
            <v>665874.42000000004</v>
          </cell>
        </row>
        <row r="729">
          <cell r="A729" t="str">
            <v>5.3.60.15</v>
          </cell>
          <cell r="B729" t="str">
            <v>Propiedades, planta y equipo no explotados</v>
          </cell>
          <cell r="C729">
            <v>17850253.960000001</v>
          </cell>
          <cell r="D729">
            <v>940000</v>
          </cell>
          <cell r="E729">
            <v>0</v>
          </cell>
          <cell r="F729">
            <v>18790253.960000001</v>
          </cell>
        </row>
        <row r="730">
          <cell r="A730" t="str">
            <v>5.3.60.15.006</v>
          </cell>
          <cell r="B730" t="str">
            <v>Maquinaria y equipo</v>
          </cell>
          <cell r="C730">
            <v>0</v>
          </cell>
          <cell r="D730">
            <v>940000</v>
          </cell>
          <cell r="E730">
            <v>0</v>
          </cell>
          <cell r="F730">
            <v>940000</v>
          </cell>
        </row>
        <row r="731">
          <cell r="A731" t="str">
            <v>5.3.60.15.008</v>
          </cell>
          <cell r="B731" t="str">
            <v>Muebles, enseres y equipo de oficina</v>
          </cell>
          <cell r="C731">
            <v>14502870.199999999</v>
          </cell>
          <cell r="D731">
            <v>0</v>
          </cell>
          <cell r="E731">
            <v>0</v>
          </cell>
          <cell r="F731">
            <v>14502870.199999999</v>
          </cell>
        </row>
        <row r="732">
          <cell r="A732" t="str">
            <v>5.3.60.15.009</v>
          </cell>
          <cell r="B732" t="str">
            <v>Equipos de comunicación y computación</v>
          </cell>
          <cell r="C732">
            <v>98622.7</v>
          </cell>
          <cell r="D732">
            <v>0</v>
          </cell>
          <cell r="E732">
            <v>0</v>
          </cell>
          <cell r="F732">
            <v>98622.7</v>
          </cell>
        </row>
        <row r="733">
          <cell r="A733" t="str">
            <v>5.3.60.15.010</v>
          </cell>
          <cell r="B733" t="str">
            <v>Equipos de transporte, tracción y elevación</v>
          </cell>
          <cell r="C733">
            <v>3050761.06</v>
          </cell>
          <cell r="D733">
            <v>0</v>
          </cell>
          <cell r="E733">
            <v>0</v>
          </cell>
          <cell r="F733">
            <v>3050761.06</v>
          </cell>
        </row>
        <row r="734">
          <cell r="A734" t="str">
            <v>5.3.60.15.011</v>
          </cell>
          <cell r="B734" t="str">
            <v>Equipos de comedor, cocina, despensa y hotelería</v>
          </cell>
          <cell r="C734">
            <v>198000</v>
          </cell>
          <cell r="D734">
            <v>0</v>
          </cell>
          <cell r="E734">
            <v>0</v>
          </cell>
          <cell r="F734">
            <v>198000</v>
          </cell>
        </row>
        <row r="735">
          <cell r="A735" t="str">
            <v>5.3.60.16</v>
          </cell>
          <cell r="B735" t="str">
            <v>Propiedades, planta y equipo en concesión</v>
          </cell>
          <cell r="C735">
            <v>53582820.670000002</v>
          </cell>
          <cell r="D735">
            <v>1570257607.9100001</v>
          </cell>
          <cell r="E735">
            <v>0</v>
          </cell>
          <cell r="F735">
            <v>1623840428.5799999</v>
          </cell>
        </row>
        <row r="736">
          <cell r="A736" t="str">
            <v>5.3.60.16.002</v>
          </cell>
          <cell r="B736" t="str">
            <v>Edificaciones</v>
          </cell>
          <cell r="C736">
            <v>0</v>
          </cell>
          <cell r="D736">
            <v>255512076.93000001</v>
          </cell>
          <cell r="E736">
            <v>0</v>
          </cell>
          <cell r="F736">
            <v>255512076.93000001</v>
          </cell>
        </row>
        <row r="737">
          <cell r="A737" t="str">
            <v>5.3.60.16.005</v>
          </cell>
          <cell r="B737" t="str">
            <v>Maquinaria y equipo</v>
          </cell>
          <cell r="C737">
            <v>53582820.670000002</v>
          </cell>
          <cell r="D737">
            <v>1314745530.98</v>
          </cell>
          <cell r="E737">
            <v>0</v>
          </cell>
          <cell r="F737">
            <v>1368328351.6500001</v>
          </cell>
        </row>
        <row r="738">
          <cell r="A738" t="str">
            <v>5.3.64</v>
          </cell>
          <cell r="B738" t="str">
            <v>DEPRECIACIÓN DE BIENES DE USO PÚBLICO EN SERVICIO</v>
          </cell>
          <cell r="C738">
            <v>23759751534.709999</v>
          </cell>
          <cell r="D738">
            <v>2307416754.2199998</v>
          </cell>
          <cell r="E738">
            <v>0</v>
          </cell>
          <cell r="F738">
            <v>26067168288.93</v>
          </cell>
        </row>
        <row r="739">
          <cell r="A739" t="str">
            <v>5.3.64.04</v>
          </cell>
          <cell r="B739" t="str">
            <v>Red férrea</v>
          </cell>
          <cell r="C739">
            <v>23759751534.709999</v>
          </cell>
          <cell r="D739">
            <v>2307416754.2199998</v>
          </cell>
          <cell r="E739">
            <v>0</v>
          </cell>
          <cell r="F739">
            <v>26067168288.93</v>
          </cell>
        </row>
        <row r="740">
          <cell r="A740" t="str">
            <v>5.3.64.04.001</v>
          </cell>
          <cell r="B740" t="str">
            <v>Red férrea en servicio</v>
          </cell>
          <cell r="C740">
            <v>23759751534.709999</v>
          </cell>
          <cell r="D740">
            <v>2307416754.2199998</v>
          </cell>
          <cell r="E740">
            <v>0</v>
          </cell>
          <cell r="F740">
            <v>26067168288.93</v>
          </cell>
        </row>
        <row r="741">
          <cell r="A741" t="str">
            <v>5.3.66</v>
          </cell>
          <cell r="B741" t="str">
            <v>AMORTIZACIÓN DE ACTIVOS INTANGIBLES</v>
          </cell>
          <cell r="C741">
            <v>1220459889.1099999</v>
          </cell>
          <cell r="D741">
            <v>600571679.80999994</v>
          </cell>
          <cell r="E741">
            <v>0</v>
          </cell>
          <cell r="F741">
            <v>1821031568.9200001</v>
          </cell>
        </row>
        <row r="742">
          <cell r="A742" t="str">
            <v>5.3.66.05</v>
          </cell>
          <cell r="B742" t="str">
            <v>Licencias</v>
          </cell>
          <cell r="C742">
            <v>1170929857.3499999</v>
          </cell>
          <cell r="D742">
            <v>130176462.53</v>
          </cell>
          <cell r="E742">
            <v>0</v>
          </cell>
          <cell r="F742">
            <v>1301106319.8800001</v>
          </cell>
        </row>
        <row r="743">
          <cell r="A743" t="str">
            <v>5.3.66.05.001</v>
          </cell>
          <cell r="B743" t="str">
            <v>Licencias</v>
          </cell>
          <cell r="C743">
            <v>1170929857.3499999</v>
          </cell>
          <cell r="D743">
            <v>130176462.53</v>
          </cell>
          <cell r="E743">
            <v>0</v>
          </cell>
          <cell r="F743">
            <v>1301106319.8800001</v>
          </cell>
        </row>
        <row r="744">
          <cell r="A744" t="str">
            <v>5.3.66.06</v>
          </cell>
          <cell r="B744" t="str">
            <v>Softwares</v>
          </cell>
          <cell r="C744">
            <v>49530031.759999998</v>
          </cell>
          <cell r="D744">
            <v>2143287.2799999998</v>
          </cell>
          <cell r="E744">
            <v>0</v>
          </cell>
          <cell r="F744">
            <v>51673319.039999999</v>
          </cell>
        </row>
        <row r="745">
          <cell r="A745" t="str">
            <v>5.3.66.06.001</v>
          </cell>
          <cell r="B745" t="str">
            <v>Softwares</v>
          </cell>
          <cell r="C745">
            <v>49530031.759999998</v>
          </cell>
          <cell r="D745">
            <v>2143287.2799999998</v>
          </cell>
          <cell r="E745">
            <v>0</v>
          </cell>
          <cell r="F745">
            <v>51673319.039999999</v>
          </cell>
        </row>
        <row r="746">
          <cell r="A746" t="str">
            <v>5.3.66.09</v>
          </cell>
          <cell r="B746" t="str">
            <v>Activos intangibles en concesión</v>
          </cell>
          <cell r="C746">
            <v>0</v>
          </cell>
          <cell r="D746">
            <v>468251930</v>
          </cell>
          <cell r="E746">
            <v>0</v>
          </cell>
          <cell r="F746">
            <v>468251930</v>
          </cell>
        </row>
        <row r="747">
          <cell r="A747" t="str">
            <v>5.3.66.09.001</v>
          </cell>
          <cell r="B747" t="str">
            <v>Activos intangibles en concesión</v>
          </cell>
          <cell r="C747">
            <v>0</v>
          </cell>
          <cell r="D747">
            <v>468251930</v>
          </cell>
          <cell r="E747">
            <v>0</v>
          </cell>
          <cell r="F747">
            <v>468251930</v>
          </cell>
        </row>
        <row r="748">
          <cell r="A748" t="str">
            <v>5.3.68</v>
          </cell>
          <cell r="B748" t="str">
            <v>PROVISIÓN LITIGIOS Y DEMANDAS</v>
          </cell>
          <cell r="C748">
            <v>631638614434.54004</v>
          </cell>
          <cell r="D748">
            <v>184503190772.63</v>
          </cell>
          <cell r="E748">
            <v>36420415262.139999</v>
          </cell>
          <cell r="F748">
            <v>779721389945.03003</v>
          </cell>
        </row>
        <row r="749">
          <cell r="A749" t="str">
            <v>5.3.68.01</v>
          </cell>
          <cell r="B749" t="str">
            <v>Civiles</v>
          </cell>
          <cell r="C749">
            <v>2475667871.3000002</v>
          </cell>
          <cell r="D749">
            <v>50399265.829999998</v>
          </cell>
          <cell r="E749">
            <v>17034152.23</v>
          </cell>
          <cell r="F749">
            <v>2509032984.9000001</v>
          </cell>
        </row>
        <row r="750">
          <cell r="A750" t="str">
            <v>5.3.68.01.001</v>
          </cell>
          <cell r="B750" t="str">
            <v>Civiles</v>
          </cell>
          <cell r="C750">
            <v>2475667871.3000002</v>
          </cell>
          <cell r="D750">
            <v>50399265.829999998</v>
          </cell>
          <cell r="E750">
            <v>17034152.23</v>
          </cell>
          <cell r="F750">
            <v>2509032984.9000001</v>
          </cell>
        </row>
        <row r="751">
          <cell r="A751" t="str">
            <v>5.3.68.03</v>
          </cell>
          <cell r="B751" t="str">
            <v>Administrativas</v>
          </cell>
          <cell r="C751">
            <v>16900864603.370001</v>
          </cell>
          <cell r="D751">
            <v>20380290757.310001</v>
          </cell>
          <cell r="E751">
            <v>9127909746.7399998</v>
          </cell>
          <cell r="F751">
            <v>28153245613.939999</v>
          </cell>
        </row>
        <row r="752">
          <cell r="A752" t="str">
            <v>5.3.68.03.001</v>
          </cell>
          <cell r="B752" t="str">
            <v>Administrativas</v>
          </cell>
          <cell r="C752">
            <v>16900864603.370001</v>
          </cell>
          <cell r="D752">
            <v>20380290757.310001</v>
          </cell>
          <cell r="E752">
            <v>9127909746.7399998</v>
          </cell>
          <cell r="F752">
            <v>28153245613.939999</v>
          </cell>
        </row>
        <row r="753">
          <cell r="A753" t="str">
            <v>5.3.68.05</v>
          </cell>
          <cell r="B753" t="str">
            <v>Laborales</v>
          </cell>
          <cell r="C753">
            <v>15471872.359999999</v>
          </cell>
          <cell r="D753">
            <v>105916514</v>
          </cell>
          <cell r="E753">
            <v>15471872.359999999</v>
          </cell>
          <cell r="F753">
            <v>105916514</v>
          </cell>
        </row>
        <row r="754">
          <cell r="A754" t="str">
            <v>5.3.68.05.001</v>
          </cell>
          <cell r="B754" t="str">
            <v>Laborales</v>
          </cell>
          <cell r="C754">
            <v>15471872.359999999</v>
          </cell>
          <cell r="D754">
            <v>105916514</v>
          </cell>
          <cell r="E754">
            <v>15471872.359999999</v>
          </cell>
          <cell r="F754">
            <v>105916514</v>
          </cell>
        </row>
        <row r="755">
          <cell r="A755" t="str">
            <v>5.3.68.90</v>
          </cell>
          <cell r="B755" t="str">
            <v>Otros litigios y demandas</v>
          </cell>
          <cell r="C755">
            <v>612246610087.51001</v>
          </cell>
          <cell r="D755">
            <v>163966584235.48999</v>
          </cell>
          <cell r="E755">
            <v>27259999490.810001</v>
          </cell>
          <cell r="F755">
            <v>748953194832.18994</v>
          </cell>
        </row>
        <row r="756">
          <cell r="A756" t="str">
            <v>5.3.68.90.001</v>
          </cell>
          <cell r="B756" t="str">
            <v>Otros litigios y demandas</v>
          </cell>
          <cell r="C756">
            <v>612246610087.51001</v>
          </cell>
          <cell r="D756">
            <v>163966584235.48999</v>
          </cell>
          <cell r="E756">
            <v>27259999490.810001</v>
          </cell>
          <cell r="F756">
            <v>748953194832.18994</v>
          </cell>
        </row>
        <row r="757">
          <cell r="A757" t="str">
            <v>5.3.75</v>
          </cell>
          <cell r="B757" t="str">
            <v>DEPRECIACIÓN DE BIENES DE USO PÚBLICO EN SERVICIO - CONCESIONES</v>
          </cell>
          <cell r="C757">
            <v>0</v>
          </cell>
          <cell r="D757">
            <v>3623027357.23</v>
          </cell>
          <cell r="E757">
            <v>0</v>
          </cell>
          <cell r="F757">
            <v>3623027357.23</v>
          </cell>
        </row>
        <row r="758">
          <cell r="A758" t="str">
            <v>5.3.75.02</v>
          </cell>
          <cell r="B758" t="str">
            <v>Red férrea</v>
          </cell>
          <cell r="C758">
            <v>0</v>
          </cell>
          <cell r="D758">
            <v>3623027357.23</v>
          </cell>
          <cell r="E758">
            <v>0</v>
          </cell>
          <cell r="F758">
            <v>3623027357.23</v>
          </cell>
        </row>
        <row r="759">
          <cell r="A759" t="str">
            <v>5.3.75.02.001</v>
          </cell>
          <cell r="B759" t="str">
            <v>Red férrea</v>
          </cell>
          <cell r="C759">
            <v>0</v>
          </cell>
          <cell r="D759">
            <v>3623027357.23</v>
          </cell>
          <cell r="E759">
            <v>0</v>
          </cell>
          <cell r="F759">
            <v>3623027357.23</v>
          </cell>
        </row>
        <row r="760">
          <cell r="A760" t="str">
            <v>5.4</v>
          </cell>
          <cell r="B760" t="str">
            <v>TRANSFERENCIAS Y SUBVENCIONES</v>
          </cell>
          <cell r="C760">
            <v>58176325</v>
          </cell>
          <cell r="D760">
            <v>9114266932.4899998</v>
          </cell>
          <cell r="E760">
            <v>0</v>
          </cell>
          <cell r="F760">
            <v>9172443257.4899998</v>
          </cell>
        </row>
        <row r="761">
          <cell r="A761" t="str">
            <v>5.4.23</v>
          </cell>
          <cell r="B761" t="str">
            <v>OTRAS TRANSFERENCIAS</v>
          </cell>
          <cell r="C761">
            <v>58176325</v>
          </cell>
          <cell r="D761">
            <v>9111470311.4899998</v>
          </cell>
          <cell r="E761">
            <v>0</v>
          </cell>
          <cell r="F761">
            <v>9169646636.4899998</v>
          </cell>
        </row>
        <row r="762">
          <cell r="A762" t="str">
            <v>5.4.23.07</v>
          </cell>
          <cell r="B762" t="str">
            <v>Bienes entregados sin contraprestación</v>
          </cell>
          <cell r="C762">
            <v>0</v>
          </cell>
          <cell r="D762">
            <v>9111470311.4899998</v>
          </cell>
          <cell r="E762">
            <v>0</v>
          </cell>
          <cell r="F762">
            <v>9111470311.4899998</v>
          </cell>
        </row>
        <row r="763">
          <cell r="A763" t="str">
            <v>5.4.23.07.001</v>
          </cell>
          <cell r="B763" t="str">
            <v>Bienes entregados sin contraprestación</v>
          </cell>
          <cell r="C763">
            <v>0</v>
          </cell>
          <cell r="D763">
            <v>9111470311.4899998</v>
          </cell>
          <cell r="E763">
            <v>0</v>
          </cell>
          <cell r="F763">
            <v>9111470311.4899998</v>
          </cell>
        </row>
        <row r="764">
          <cell r="A764" t="str">
            <v>5.4.23.90</v>
          </cell>
          <cell r="B764" t="str">
            <v>Otras transferencias</v>
          </cell>
          <cell r="C764">
            <v>58176325</v>
          </cell>
          <cell r="D764">
            <v>0</v>
          </cell>
          <cell r="E764">
            <v>0</v>
          </cell>
          <cell r="F764">
            <v>58176325</v>
          </cell>
        </row>
        <row r="765">
          <cell r="A765" t="str">
            <v>5.4.23.90.001</v>
          </cell>
          <cell r="B765" t="str">
            <v>Otras transferencias</v>
          </cell>
          <cell r="C765">
            <v>58176325</v>
          </cell>
          <cell r="D765">
            <v>0</v>
          </cell>
          <cell r="E765">
            <v>0</v>
          </cell>
          <cell r="F765">
            <v>58176325</v>
          </cell>
        </row>
        <row r="766">
          <cell r="A766" t="str">
            <v>5.4.24</v>
          </cell>
          <cell r="B766" t="str">
            <v>SUBVENCIONES</v>
          </cell>
          <cell r="C766">
            <v>0</v>
          </cell>
          <cell r="D766">
            <v>2796621</v>
          </cell>
          <cell r="E766">
            <v>0</v>
          </cell>
          <cell r="F766">
            <v>2796621</v>
          </cell>
        </row>
        <row r="767">
          <cell r="A767" t="str">
            <v>5.4.24.05</v>
          </cell>
          <cell r="B767" t="str">
            <v>Subvención por recursos transferidos a las empresas públicas</v>
          </cell>
          <cell r="C767">
            <v>0</v>
          </cell>
          <cell r="D767">
            <v>2796621</v>
          </cell>
          <cell r="E767">
            <v>0</v>
          </cell>
          <cell r="F767">
            <v>2796621</v>
          </cell>
        </row>
        <row r="768">
          <cell r="A768" t="str">
            <v>5.4.24.05.001</v>
          </cell>
          <cell r="B768" t="str">
            <v>Subvención por recursos transferidos a las empresas públicas</v>
          </cell>
          <cell r="C768">
            <v>0</v>
          </cell>
          <cell r="D768">
            <v>2796621</v>
          </cell>
          <cell r="E768">
            <v>0</v>
          </cell>
          <cell r="F768">
            <v>2796621</v>
          </cell>
        </row>
        <row r="769">
          <cell r="A769" t="str">
            <v>5.7</v>
          </cell>
          <cell r="B769" t="str">
            <v>OPERACIONES INTERISTITUCIONALES</v>
          </cell>
          <cell r="C769">
            <v>6720196983.3900003</v>
          </cell>
          <cell r="D769">
            <v>370456413732.71002</v>
          </cell>
          <cell r="E769">
            <v>0</v>
          </cell>
          <cell r="F769">
            <v>377176610716.09998</v>
          </cell>
        </row>
        <row r="770">
          <cell r="A770" t="str">
            <v>5.7.05</v>
          </cell>
          <cell r="B770" t="str">
            <v>FONDOS ENTREGADOS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</row>
        <row r="771">
          <cell r="A771" t="str">
            <v>5.7.05.08</v>
          </cell>
          <cell r="B771" t="str">
            <v>Funcionamiento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</row>
        <row r="772">
          <cell r="A772" t="str">
            <v>5.7.20</v>
          </cell>
          <cell r="B772" t="str">
            <v>OPERACIONES DE ENLACE</v>
          </cell>
          <cell r="C772">
            <v>6720196983.3900003</v>
          </cell>
          <cell r="D772">
            <v>370456413732.71002</v>
          </cell>
          <cell r="E772">
            <v>0</v>
          </cell>
          <cell r="F772">
            <v>377176610716.09998</v>
          </cell>
        </row>
        <row r="773">
          <cell r="A773" t="str">
            <v>5.7.20.80</v>
          </cell>
          <cell r="B773" t="str">
            <v>Recaudos</v>
          </cell>
          <cell r="C773">
            <v>6720196983.3900003</v>
          </cell>
          <cell r="D773">
            <v>370456413732.71002</v>
          </cell>
          <cell r="E773">
            <v>0</v>
          </cell>
          <cell r="F773">
            <v>377176610716.09998</v>
          </cell>
        </row>
        <row r="774">
          <cell r="A774" t="str">
            <v>5.8</v>
          </cell>
          <cell r="B774" t="str">
            <v>OTROS GASTOS</v>
          </cell>
          <cell r="C774">
            <v>65558552519.25</v>
          </cell>
          <cell r="D774">
            <v>3777095755111.2998</v>
          </cell>
          <cell r="E774">
            <v>227110317172</v>
          </cell>
          <cell r="F774">
            <v>3615543990458.5498</v>
          </cell>
        </row>
        <row r="775">
          <cell r="A775" t="str">
            <v>5.8.02</v>
          </cell>
          <cell r="B775" t="str">
            <v>COMISIONES</v>
          </cell>
          <cell r="C775">
            <v>198567.52</v>
          </cell>
          <cell r="D775">
            <v>7215</v>
          </cell>
          <cell r="E775">
            <v>0</v>
          </cell>
          <cell r="F775">
            <v>205782.52</v>
          </cell>
        </row>
        <row r="776">
          <cell r="A776" t="str">
            <v>5.8.02.40</v>
          </cell>
          <cell r="B776" t="str">
            <v>Comisiones servicios financieros</v>
          </cell>
          <cell r="C776">
            <v>198567.52</v>
          </cell>
          <cell r="D776">
            <v>7215</v>
          </cell>
          <cell r="E776">
            <v>0</v>
          </cell>
          <cell r="F776">
            <v>205782.52</v>
          </cell>
        </row>
        <row r="777">
          <cell r="A777" t="str">
            <v>5.8.02.40.001</v>
          </cell>
          <cell r="B777" t="str">
            <v>Comisiones servicios financieros</v>
          </cell>
          <cell r="C777">
            <v>198567.52</v>
          </cell>
          <cell r="D777">
            <v>7215</v>
          </cell>
          <cell r="E777">
            <v>0</v>
          </cell>
          <cell r="F777">
            <v>205782.52</v>
          </cell>
        </row>
        <row r="778">
          <cell r="A778" t="str">
            <v>5.8.03</v>
          </cell>
          <cell r="B778" t="str">
            <v>AJUSTE POR DIFERENCIA EN CAMBIO</v>
          </cell>
          <cell r="C778">
            <v>0</v>
          </cell>
          <cell r="D778">
            <v>2555484922.3099999</v>
          </cell>
          <cell r="E778">
            <v>0</v>
          </cell>
          <cell r="F778">
            <v>2555484922.3099999</v>
          </cell>
        </row>
        <row r="779">
          <cell r="A779" t="str">
            <v>5.8.03.02</v>
          </cell>
          <cell r="B779" t="str">
            <v>Cuentas por cobrar</v>
          </cell>
          <cell r="C779">
            <v>0</v>
          </cell>
          <cell r="D779">
            <v>2555484922.3099999</v>
          </cell>
          <cell r="E779">
            <v>0</v>
          </cell>
          <cell r="F779">
            <v>2555484922.3099999</v>
          </cell>
        </row>
        <row r="780">
          <cell r="A780" t="str">
            <v>5.8.03.02.001</v>
          </cell>
          <cell r="B780" t="str">
            <v>Cuentas por cobrar</v>
          </cell>
          <cell r="C780">
            <v>0</v>
          </cell>
          <cell r="D780">
            <v>2555484922.3099999</v>
          </cell>
          <cell r="E780">
            <v>0</v>
          </cell>
          <cell r="F780">
            <v>2555484922.3099999</v>
          </cell>
        </row>
        <row r="781">
          <cell r="A781" t="str">
            <v>5.8.04</v>
          </cell>
          <cell r="B781" t="str">
            <v>FINANCIEROS</v>
          </cell>
          <cell r="C781">
            <v>37514289626.050003</v>
          </cell>
          <cell r="D781">
            <v>3750043235271.9902</v>
          </cell>
          <cell r="E781">
            <v>227110317172</v>
          </cell>
          <cell r="F781">
            <v>3560447207726.04</v>
          </cell>
        </row>
        <row r="782">
          <cell r="A782" t="str">
            <v>5.8.04.23</v>
          </cell>
          <cell r="B782" t="str">
            <v>Pérdida por baja en cuentas de cuentas por cobrar</v>
          </cell>
          <cell r="C782">
            <v>4485319360</v>
          </cell>
          <cell r="D782">
            <v>0</v>
          </cell>
          <cell r="E782">
            <v>0</v>
          </cell>
          <cell r="F782">
            <v>4485319360</v>
          </cell>
        </row>
        <row r="783">
          <cell r="A783" t="str">
            <v>5.8.04.23.011</v>
          </cell>
          <cell r="B783" t="str">
            <v>Otras cuentas por cobrar</v>
          </cell>
          <cell r="C783">
            <v>4485319360</v>
          </cell>
          <cell r="D783">
            <v>0</v>
          </cell>
          <cell r="E783">
            <v>0</v>
          </cell>
          <cell r="F783">
            <v>4485319360</v>
          </cell>
        </row>
        <row r="784">
          <cell r="A784" t="str">
            <v>5.8.04.35</v>
          </cell>
          <cell r="B784" t="str">
            <v>Costo efectivo de préstamos por pagar - financiamiento interno de largo plazo</v>
          </cell>
          <cell r="C784">
            <v>9985721471</v>
          </cell>
          <cell r="D784">
            <v>3615341947866</v>
          </cell>
          <cell r="E784">
            <v>227110179774</v>
          </cell>
          <cell r="F784">
            <v>3398217489563</v>
          </cell>
        </row>
        <row r="785">
          <cell r="A785" t="str">
            <v>5.8.04.35.001</v>
          </cell>
          <cell r="B785" t="str">
            <v>Costo efectivo-intereses</v>
          </cell>
          <cell r="C785">
            <v>9985721471</v>
          </cell>
          <cell r="D785">
            <v>3615341947866</v>
          </cell>
          <cell r="E785">
            <v>227110179774</v>
          </cell>
          <cell r="F785">
            <v>3398217489563</v>
          </cell>
        </row>
        <row r="786">
          <cell r="A786" t="str">
            <v>5.8.04.47</v>
          </cell>
          <cell r="B786" t="str">
            <v>Intereses de sentencias</v>
          </cell>
          <cell r="C786">
            <v>10420742.560000001</v>
          </cell>
          <cell r="D786">
            <v>61417326</v>
          </cell>
          <cell r="E786">
            <v>0</v>
          </cell>
          <cell r="F786">
            <v>71838068.560000002</v>
          </cell>
        </row>
        <row r="787">
          <cell r="A787" t="str">
            <v>5.8.04.47.001</v>
          </cell>
          <cell r="B787" t="str">
            <v>Intereses de sentencias</v>
          </cell>
          <cell r="C787">
            <v>10420742.560000001</v>
          </cell>
          <cell r="D787">
            <v>61417326</v>
          </cell>
          <cell r="E787">
            <v>0</v>
          </cell>
          <cell r="F787">
            <v>71838068.560000002</v>
          </cell>
        </row>
        <row r="788">
          <cell r="A788" t="str">
            <v>5.8.04.53</v>
          </cell>
          <cell r="B788" t="str">
            <v>Intereses de laudos arbitrales y conciliaciones extrajudiciales</v>
          </cell>
          <cell r="C788">
            <v>23032652932.009998</v>
          </cell>
          <cell r="D788">
            <v>134639868708.99001</v>
          </cell>
          <cell r="E788">
            <v>0</v>
          </cell>
          <cell r="F788">
            <v>157672521641</v>
          </cell>
        </row>
        <row r="789">
          <cell r="A789" t="str">
            <v>5.8.04.53.001</v>
          </cell>
          <cell r="B789" t="str">
            <v>Intereses de laudos arbitrales y conciliaciones extrajudiciales</v>
          </cell>
          <cell r="C789">
            <v>23032652932.009998</v>
          </cell>
          <cell r="D789">
            <v>134639868708.99001</v>
          </cell>
          <cell r="E789">
            <v>0</v>
          </cell>
          <cell r="F789">
            <v>157672521641</v>
          </cell>
        </row>
        <row r="790">
          <cell r="A790" t="str">
            <v>5.8.04.90</v>
          </cell>
          <cell r="B790" t="str">
            <v>Otros gastos financieros</v>
          </cell>
          <cell r="C790">
            <v>175120.48</v>
          </cell>
          <cell r="D790">
            <v>1371</v>
          </cell>
          <cell r="E790">
            <v>137398</v>
          </cell>
          <cell r="F790">
            <v>39093.480000000003</v>
          </cell>
        </row>
        <row r="791">
          <cell r="A791" t="str">
            <v>5.8.04.90.001</v>
          </cell>
          <cell r="B791" t="str">
            <v>Otros gastos financieros</v>
          </cell>
          <cell r="C791">
            <v>175120.48</v>
          </cell>
          <cell r="D791">
            <v>1371</v>
          </cell>
          <cell r="E791">
            <v>137398</v>
          </cell>
          <cell r="F791">
            <v>39093.480000000003</v>
          </cell>
        </row>
        <row r="792">
          <cell r="A792" t="str">
            <v>5.8.90</v>
          </cell>
          <cell r="B792" t="str">
            <v>GASTOS DIVERSOS</v>
          </cell>
          <cell r="C792">
            <v>28044064325.68</v>
          </cell>
          <cell r="D792">
            <v>24497027702</v>
          </cell>
          <cell r="E792">
            <v>0</v>
          </cell>
          <cell r="F792">
            <v>52541092027.68</v>
          </cell>
        </row>
        <row r="793">
          <cell r="A793" t="str">
            <v>5.8.90.12</v>
          </cell>
          <cell r="B793" t="str">
            <v>Sentencias</v>
          </cell>
          <cell r="C793">
            <v>347007.42</v>
          </cell>
          <cell r="D793">
            <v>0</v>
          </cell>
          <cell r="E793">
            <v>0</v>
          </cell>
          <cell r="F793">
            <v>347007.42</v>
          </cell>
        </row>
        <row r="794">
          <cell r="A794" t="str">
            <v>5.8.90.12.001</v>
          </cell>
          <cell r="B794" t="str">
            <v>Sentencias</v>
          </cell>
          <cell r="C794">
            <v>347007.42</v>
          </cell>
          <cell r="D794">
            <v>0</v>
          </cell>
          <cell r="E794">
            <v>0</v>
          </cell>
          <cell r="F794">
            <v>347007.42</v>
          </cell>
        </row>
        <row r="795">
          <cell r="A795" t="str">
            <v>5.8.90.13</v>
          </cell>
          <cell r="B795" t="str">
            <v>Laudos arbitrales y conciliaciones extrajudiciales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</row>
        <row r="796">
          <cell r="A796" t="str">
            <v>5.8.90.13.001</v>
          </cell>
          <cell r="B796" t="str">
            <v>Laudos arbitrales y conciliaciones extrajudiciales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</row>
        <row r="797">
          <cell r="A797" t="str">
            <v>5.8.90.17</v>
          </cell>
          <cell r="B797" t="str">
            <v>Pérdidas en siniestros</v>
          </cell>
          <cell r="C797">
            <v>4352572.26</v>
          </cell>
          <cell r="D797">
            <v>0</v>
          </cell>
          <cell r="E797">
            <v>0</v>
          </cell>
          <cell r="F797">
            <v>4352572.26</v>
          </cell>
        </row>
        <row r="798">
          <cell r="A798" t="str">
            <v>5.8.90.17.001</v>
          </cell>
          <cell r="B798" t="str">
            <v>Pérdidas en siniestros</v>
          </cell>
          <cell r="C798">
            <v>4352572.26</v>
          </cell>
          <cell r="D798">
            <v>0</v>
          </cell>
          <cell r="E798">
            <v>0</v>
          </cell>
          <cell r="F798">
            <v>4352572.26</v>
          </cell>
        </row>
        <row r="799">
          <cell r="A799" t="str">
            <v>5.8.90.19</v>
          </cell>
          <cell r="B799" t="str">
            <v>Pérdida por baja en cuentas de activos no financieros</v>
          </cell>
          <cell r="C799">
            <v>0</v>
          </cell>
          <cell r="D799">
            <v>135250</v>
          </cell>
          <cell r="E799">
            <v>0</v>
          </cell>
          <cell r="F799">
            <v>135250</v>
          </cell>
        </row>
        <row r="800">
          <cell r="A800" t="str">
            <v>5.8.90.19.008</v>
          </cell>
          <cell r="B800" t="str">
            <v>Propiedades, planta y equipo no explotados</v>
          </cell>
          <cell r="C800">
            <v>0</v>
          </cell>
          <cell r="D800">
            <v>135250</v>
          </cell>
          <cell r="E800">
            <v>0</v>
          </cell>
          <cell r="F800">
            <v>135250</v>
          </cell>
        </row>
        <row r="801">
          <cell r="A801" t="str">
            <v>5.8.90.36</v>
          </cell>
          <cell r="B801" t="str">
            <v>Garantías contractuales - concesiones</v>
          </cell>
          <cell r="C801">
            <v>27703427099</v>
          </cell>
          <cell r="D801">
            <v>24496892452</v>
          </cell>
          <cell r="E801">
            <v>0</v>
          </cell>
          <cell r="F801">
            <v>52200319551</v>
          </cell>
        </row>
        <row r="802">
          <cell r="A802" t="str">
            <v>5.8.90.36.001</v>
          </cell>
          <cell r="B802" t="str">
            <v>Garantías contractuales - concesiones</v>
          </cell>
          <cell r="C802">
            <v>27703427099</v>
          </cell>
          <cell r="D802">
            <v>24496892452</v>
          </cell>
          <cell r="E802">
            <v>0</v>
          </cell>
          <cell r="F802">
            <v>52200319551</v>
          </cell>
        </row>
        <row r="803">
          <cell r="A803" t="str">
            <v>5.8.90.90</v>
          </cell>
          <cell r="B803" t="str">
            <v>Otros gastos diversos</v>
          </cell>
          <cell r="C803">
            <v>335937647</v>
          </cell>
          <cell r="D803">
            <v>0</v>
          </cell>
          <cell r="E803">
            <v>0</v>
          </cell>
          <cell r="F803">
            <v>335937647</v>
          </cell>
        </row>
        <row r="804">
          <cell r="A804" t="str">
            <v>5.8.90.90.005</v>
          </cell>
          <cell r="B804" t="str">
            <v>Devolución de ingresos diversos de la vigencia anterior</v>
          </cell>
          <cell r="C804">
            <v>335937647</v>
          </cell>
          <cell r="D804">
            <v>0</v>
          </cell>
          <cell r="E804">
            <v>0</v>
          </cell>
          <cell r="F804">
            <v>335937647</v>
          </cell>
        </row>
        <row r="805">
          <cell r="A805" t="str">
            <v>5.8.93</v>
          </cell>
          <cell r="B805" t="str">
            <v>DEVOLUCIONES Y DESCUENTOS INGRESOS FISCALES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</row>
        <row r="806">
          <cell r="A806" t="str">
            <v>5.8.93.01</v>
          </cell>
          <cell r="B806" t="str">
            <v>Contribuciones, tasas e ingresos no tributarios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</row>
        <row r="807">
          <cell r="A807" t="str">
            <v>5.8.93.01.001</v>
          </cell>
          <cell r="B807" t="str">
            <v>Contribuciones, tasas e ingresos no tributarios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</row>
        <row r="808">
          <cell r="A808" t="str">
            <v>8</v>
          </cell>
          <cell r="B808" t="str">
            <v>CUENTAS DE ORDEN DEUDORAS</v>
          </cell>
          <cell r="C808">
            <v>0</v>
          </cell>
          <cell r="D808">
            <v>38997778271</v>
          </cell>
          <cell r="E808">
            <v>38997778271</v>
          </cell>
          <cell r="F808">
            <v>0</v>
          </cell>
        </row>
        <row r="809">
          <cell r="A809" t="str">
            <v>8.1</v>
          </cell>
          <cell r="B809" t="str">
            <v>ACTIVOS CONTINGENTES</v>
          </cell>
          <cell r="C809">
            <v>612028012549.32996</v>
          </cell>
          <cell r="D809">
            <v>38753281332</v>
          </cell>
          <cell r="E809">
            <v>244496939</v>
          </cell>
          <cell r="F809">
            <v>650536796942.32996</v>
          </cell>
        </row>
        <row r="810">
          <cell r="A810" t="str">
            <v>8.1.20</v>
          </cell>
          <cell r="B810" t="str">
            <v>LITIGIOS Y MECANISMOS ALTERNATIVOS DE SOLUCIÓN DE CONFLICTOS</v>
          </cell>
          <cell r="C810">
            <v>595436012549.32996</v>
          </cell>
          <cell r="D810">
            <v>38753281332</v>
          </cell>
          <cell r="E810">
            <v>244496939</v>
          </cell>
          <cell r="F810">
            <v>633944796942.32996</v>
          </cell>
        </row>
        <row r="811">
          <cell r="A811" t="str">
            <v>8.1.20.02</v>
          </cell>
          <cell r="B811" t="str">
            <v>Laborales</v>
          </cell>
          <cell r="C811">
            <v>887802</v>
          </cell>
          <cell r="D811">
            <v>0</v>
          </cell>
          <cell r="E811">
            <v>0</v>
          </cell>
          <cell r="F811">
            <v>887802</v>
          </cell>
        </row>
        <row r="812">
          <cell r="A812" t="str">
            <v>8.1.20.02.001</v>
          </cell>
          <cell r="B812" t="str">
            <v>Laborales</v>
          </cell>
          <cell r="C812">
            <v>887802</v>
          </cell>
          <cell r="D812">
            <v>0</v>
          </cell>
          <cell r="E812">
            <v>0</v>
          </cell>
          <cell r="F812">
            <v>887802</v>
          </cell>
        </row>
        <row r="813">
          <cell r="A813" t="str">
            <v>8.1.20.04</v>
          </cell>
          <cell r="B813" t="str">
            <v>Administrativas</v>
          </cell>
          <cell r="C813">
            <v>224040152477.32999</v>
          </cell>
          <cell r="D813">
            <v>38753281332</v>
          </cell>
          <cell r="E813">
            <v>244496939</v>
          </cell>
          <cell r="F813">
            <v>262548936870.32999</v>
          </cell>
        </row>
        <row r="814">
          <cell r="A814" t="str">
            <v>8.1.20.04.001</v>
          </cell>
          <cell r="B814" t="str">
            <v>Administrativas</v>
          </cell>
          <cell r="C814">
            <v>224040152477.32999</v>
          </cell>
          <cell r="D814">
            <v>38753281332</v>
          </cell>
          <cell r="E814">
            <v>244496939</v>
          </cell>
          <cell r="F814">
            <v>262548936870.32999</v>
          </cell>
        </row>
        <row r="815">
          <cell r="A815" t="str">
            <v>8.1.20.90</v>
          </cell>
          <cell r="B815" t="str">
            <v>Otros litigios y mecanismos alternativos de solución de conflictos</v>
          </cell>
          <cell r="C815">
            <v>371394972270</v>
          </cell>
          <cell r="D815">
            <v>0</v>
          </cell>
          <cell r="E815">
            <v>0</v>
          </cell>
          <cell r="F815">
            <v>371394972270</v>
          </cell>
        </row>
        <row r="816">
          <cell r="A816" t="str">
            <v>8.1.20.90.001</v>
          </cell>
          <cell r="B816" t="str">
            <v>Otros litigios y mecanismos alternativos de solución de conflictos</v>
          </cell>
          <cell r="C816">
            <v>371394972270</v>
          </cell>
          <cell r="D816">
            <v>0</v>
          </cell>
          <cell r="E816">
            <v>0</v>
          </cell>
          <cell r="F816">
            <v>371394972270</v>
          </cell>
        </row>
        <row r="817">
          <cell r="A817" t="str">
            <v>8.1.90</v>
          </cell>
          <cell r="B817" t="str">
            <v>OTROS ACTIVOS CONTINGENTES</v>
          </cell>
          <cell r="C817">
            <v>16592000000</v>
          </cell>
          <cell r="D817">
            <v>0</v>
          </cell>
          <cell r="E817">
            <v>0</v>
          </cell>
          <cell r="F817">
            <v>16592000000</v>
          </cell>
        </row>
        <row r="818">
          <cell r="A818" t="str">
            <v>8.1.90.90</v>
          </cell>
          <cell r="B818" t="str">
            <v>Otros activos contingentes</v>
          </cell>
          <cell r="C818">
            <v>16592000000</v>
          </cell>
          <cell r="D818">
            <v>0</v>
          </cell>
          <cell r="E818">
            <v>0</v>
          </cell>
          <cell r="F818">
            <v>16592000000</v>
          </cell>
        </row>
        <row r="819">
          <cell r="A819" t="str">
            <v>8.1.90.90.001</v>
          </cell>
          <cell r="B819" t="str">
            <v>Otros activos contingentes</v>
          </cell>
          <cell r="C819">
            <v>16592000000</v>
          </cell>
          <cell r="D819">
            <v>0</v>
          </cell>
          <cell r="E819">
            <v>0</v>
          </cell>
          <cell r="F819">
            <v>16592000000</v>
          </cell>
        </row>
        <row r="820">
          <cell r="A820" t="str">
            <v>8.3</v>
          </cell>
          <cell r="B820" t="str">
            <v>DEUDORAS DE CONTROL</v>
          </cell>
          <cell r="C820">
            <v>7602739.6900000004</v>
          </cell>
          <cell r="D820">
            <v>0</v>
          </cell>
          <cell r="E820">
            <v>0</v>
          </cell>
          <cell r="F820">
            <v>7602739.6900000004</v>
          </cell>
        </row>
        <row r="821">
          <cell r="A821" t="str">
            <v>8.3.15</v>
          </cell>
          <cell r="B821" t="str">
            <v>BIENES Y DERECHOS RETIRADOS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</row>
        <row r="822">
          <cell r="A822" t="str">
            <v>8.3.15.10</v>
          </cell>
          <cell r="B822" t="str">
            <v>Propiedades, planta y equipo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</row>
        <row r="823">
          <cell r="A823" t="str">
            <v>8.3.15.10.001</v>
          </cell>
          <cell r="B823" t="str">
            <v>Propiedades, planta y equipo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</row>
        <row r="824">
          <cell r="A824" t="str">
            <v>8.3.47</v>
          </cell>
          <cell r="B824" t="str">
            <v>BIENES ENTREGADOS A TERCEROS</v>
          </cell>
          <cell r="C824">
            <v>7602739.6900000004</v>
          </cell>
          <cell r="D824">
            <v>0</v>
          </cell>
          <cell r="E824">
            <v>0</v>
          </cell>
          <cell r="F824">
            <v>7602739.6900000004</v>
          </cell>
        </row>
        <row r="825">
          <cell r="A825" t="str">
            <v>8.3.47.04</v>
          </cell>
          <cell r="B825" t="str">
            <v>Propiedades, planta y equipo</v>
          </cell>
          <cell r="C825">
            <v>7602739.6900000004</v>
          </cell>
          <cell r="D825">
            <v>0</v>
          </cell>
          <cell r="E825">
            <v>0</v>
          </cell>
          <cell r="F825">
            <v>7602739.6900000004</v>
          </cell>
        </row>
        <row r="826">
          <cell r="A826" t="str">
            <v>8.3.47.04.001</v>
          </cell>
          <cell r="B826" t="str">
            <v>Propiedades, planta y equipo</v>
          </cell>
          <cell r="C826">
            <v>7602739.6900000004</v>
          </cell>
          <cell r="D826">
            <v>0</v>
          </cell>
          <cell r="E826">
            <v>0</v>
          </cell>
          <cell r="F826">
            <v>7602739.6900000004</v>
          </cell>
        </row>
        <row r="827">
          <cell r="A827" t="str">
            <v>8.3.61</v>
          </cell>
          <cell r="B827" t="str">
            <v>RESPONSABILIDADES EN PROCESO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</row>
        <row r="828">
          <cell r="A828" t="str">
            <v>8.3.61.01</v>
          </cell>
          <cell r="B828" t="str">
            <v>Internas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</row>
        <row r="829">
          <cell r="A829" t="str">
            <v>8.3.61.01.001</v>
          </cell>
          <cell r="B829" t="str">
            <v>Internas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</row>
        <row r="830">
          <cell r="A830" t="str">
            <v>8.3.90</v>
          </cell>
          <cell r="B830" t="str">
            <v>OTRAS CUENTAS DEUDORAS DE CONTROL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</row>
        <row r="831">
          <cell r="A831" t="str">
            <v>8.3.90.90</v>
          </cell>
          <cell r="B831" t="str">
            <v>Otras cuentas deudoras de control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</row>
        <row r="832">
          <cell r="A832" t="str">
            <v>8.3.90.90.001</v>
          </cell>
          <cell r="B832" t="str">
            <v>Otras cuentas deudoras de control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</row>
        <row r="833">
          <cell r="A833" t="str">
            <v>8.9</v>
          </cell>
          <cell r="B833" t="str">
            <v>DEUDORAS POR CONTRA (CR)</v>
          </cell>
          <cell r="C833">
            <v>-612035615289.02002</v>
          </cell>
          <cell r="D833">
            <v>244496939</v>
          </cell>
          <cell r="E833">
            <v>38753281332</v>
          </cell>
          <cell r="F833">
            <v>-650544399682.02002</v>
          </cell>
        </row>
        <row r="834">
          <cell r="A834" t="str">
            <v>8.9.05</v>
          </cell>
          <cell r="B834" t="str">
            <v>ACTIVOS CONTINGENTES POR CONTRA (CR)</v>
          </cell>
          <cell r="C834">
            <v>-612028012549.32996</v>
          </cell>
          <cell r="D834">
            <v>244496939</v>
          </cell>
          <cell r="E834">
            <v>38753281332</v>
          </cell>
          <cell r="F834">
            <v>-650536796942.32996</v>
          </cell>
        </row>
        <row r="835">
          <cell r="A835" t="str">
            <v>8.9.05.06</v>
          </cell>
          <cell r="B835" t="str">
            <v>Litigios y mecanismos alternativos de solución de conflictos</v>
          </cell>
          <cell r="C835">
            <v>-595436012549.32996</v>
          </cell>
          <cell r="D835">
            <v>244496939</v>
          </cell>
          <cell r="E835">
            <v>38753281332</v>
          </cell>
          <cell r="F835">
            <v>-633944796942.32996</v>
          </cell>
        </row>
        <row r="836">
          <cell r="A836" t="str">
            <v>8.9.05.06.001</v>
          </cell>
          <cell r="B836" t="str">
            <v>Litigios y mecanismos alternativos de solución de conflictos</v>
          </cell>
          <cell r="C836">
            <v>-595436012549.32996</v>
          </cell>
          <cell r="D836">
            <v>244496939</v>
          </cell>
          <cell r="E836">
            <v>38753281332</v>
          </cell>
          <cell r="F836">
            <v>-633944796942.32996</v>
          </cell>
        </row>
        <row r="837">
          <cell r="A837" t="str">
            <v>8.9.05.06.906</v>
          </cell>
          <cell r="B837" t="str">
            <v>Litigios y mecanismos alternativos de solución de conflictos-entidades en liquidación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</row>
        <row r="838">
          <cell r="A838" t="str">
            <v>8.9.05.90</v>
          </cell>
          <cell r="B838" t="str">
            <v>Otros activos contigentes por contra</v>
          </cell>
          <cell r="C838">
            <v>-16592000000</v>
          </cell>
          <cell r="D838">
            <v>0</v>
          </cell>
          <cell r="E838">
            <v>0</v>
          </cell>
          <cell r="F838">
            <v>-16592000000</v>
          </cell>
        </row>
        <row r="839">
          <cell r="A839" t="str">
            <v>8.9.05.90.001</v>
          </cell>
          <cell r="B839" t="str">
            <v>Otros activos contigentes por contra</v>
          </cell>
          <cell r="C839">
            <v>-16592000000</v>
          </cell>
          <cell r="D839">
            <v>0</v>
          </cell>
          <cell r="E839">
            <v>0</v>
          </cell>
          <cell r="F839">
            <v>-16592000000</v>
          </cell>
        </row>
        <row r="840">
          <cell r="A840" t="str">
            <v>8.9.15</v>
          </cell>
          <cell r="B840" t="str">
            <v>DEUDORAS DE CONTROL POR CONTRA (CR)</v>
          </cell>
          <cell r="C840">
            <v>-7602739.6900000004</v>
          </cell>
          <cell r="D840">
            <v>0</v>
          </cell>
          <cell r="E840">
            <v>0</v>
          </cell>
          <cell r="F840">
            <v>-7602739.6900000004</v>
          </cell>
        </row>
        <row r="841">
          <cell r="A841" t="str">
            <v>8.9.15.06</v>
          </cell>
          <cell r="B841" t="str">
            <v>Bienes y derechos retirados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</row>
        <row r="842">
          <cell r="A842" t="str">
            <v>8.9.15.06.001</v>
          </cell>
          <cell r="B842" t="str">
            <v>Bienes y derechos retirados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</row>
        <row r="843">
          <cell r="A843" t="str">
            <v>8.9.15.18</v>
          </cell>
          <cell r="B843" t="str">
            <v>Bienes entregados a terceros</v>
          </cell>
          <cell r="C843">
            <v>-7602739.6900000004</v>
          </cell>
          <cell r="D843">
            <v>0</v>
          </cell>
          <cell r="E843">
            <v>0</v>
          </cell>
          <cell r="F843">
            <v>-7602739.6900000004</v>
          </cell>
        </row>
        <row r="844">
          <cell r="A844" t="str">
            <v>8.9.15.18.001</v>
          </cell>
          <cell r="B844" t="str">
            <v>Bienes entregados a terceros</v>
          </cell>
          <cell r="C844">
            <v>-7602739.6900000004</v>
          </cell>
          <cell r="D844">
            <v>0</v>
          </cell>
          <cell r="E844">
            <v>0</v>
          </cell>
          <cell r="F844">
            <v>-7602739.6900000004</v>
          </cell>
        </row>
        <row r="845">
          <cell r="A845" t="str">
            <v>8.9.15.21</v>
          </cell>
          <cell r="B845" t="str">
            <v>Responsabilidades en proceso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</row>
        <row r="846">
          <cell r="A846" t="str">
            <v>8.9.15.21.001</v>
          </cell>
          <cell r="B846" t="str">
            <v>Responsabilidades en proceso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</row>
        <row r="847">
          <cell r="A847" t="str">
            <v>8.9.15.90</v>
          </cell>
          <cell r="B847" t="str">
            <v>Otras cuentas deudoras de control por el contra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</row>
        <row r="848">
          <cell r="A848" t="str">
            <v>8.9.15.90.090</v>
          </cell>
          <cell r="B848" t="str">
            <v>Otras cuentas deudoras de control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</row>
        <row r="849">
          <cell r="A849" t="str">
            <v>9</v>
          </cell>
          <cell r="B849" t="str">
            <v>CUENTAS DE ORDEN ACREEDORAS</v>
          </cell>
          <cell r="C849">
            <v>0</v>
          </cell>
          <cell r="D849">
            <v>17247154613689.6</v>
          </cell>
          <cell r="E849">
            <v>17247154613689.6</v>
          </cell>
          <cell r="F849">
            <v>0</v>
          </cell>
        </row>
        <row r="850">
          <cell r="A850" t="str">
            <v>9.1</v>
          </cell>
          <cell r="B850" t="str">
            <v>PASIVOS CONTINGENTES</v>
          </cell>
          <cell r="C850">
            <v>5545237727783.6504</v>
          </cell>
          <cell r="D850">
            <v>212528332504.73001</v>
          </cell>
          <cell r="E850">
            <v>2070233127247.8999</v>
          </cell>
          <cell r="F850">
            <v>7402942522526.8203</v>
          </cell>
        </row>
        <row r="851">
          <cell r="A851" t="str">
            <v>9.1.20</v>
          </cell>
          <cell r="B851" t="str">
            <v>LITIGIOS Y MECANISMOS ALTERNATIVOS DE SOLUCIÓN DE CONFLICTOS</v>
          </cell>
          <cell r="C851">
            <v>4018018436856.8799</v>
          </cell>
          <cell r="D851">
            <v>212528332504.73001</v>
          </cell>
          <cell r="E851">
            <v>1333812453546.54</v>
          </cell>
          <cell r="F851">
            <v>5139302557898.6904</v>
          </cell>
        </row>
        <row r="852">
          <cell r="A852" t="str">
            <v>9.1.20.01</v>
          </cell>
          <cell r="B852" t="str">
            <v>Civiles</v>
          </cell>
          <cell r="C852">
            <v>10462254043.940001</v>
          </cell>
          <cell r="D852">
            <v>1698740425.95</v>
          </cell>
          <cell r="E852">
            <v>6379033.5800000001</v>
          </cell>
          <cell r="F852">
            <v>8769892651.5699997</v>
          </cell>
        </row>
        <row r="853">
          <cell r="A853" t="str">
            <v>9.1.20.01.001</v>
          </cell>
          <cell r="B853" t="str">
            <v>Civiles</v>
          </cell>
          <cell r="C853">
            <v>10462254043.940001</v>
          </cell>
          <cell r="D853">
            <v>1698740425.95</v>
          </cell>
          <cell r="E853">
            <v>6379033.5800000001</v>
          </cell>
          <cell r="F853">
            <v>8769892651.5699997</v>
          </cell>
        </row>
        <row r="854">
          <cell r="A854" t="str">
            <v>9.1.20.02</v>
          </cell>
          <cell r="B854" t="str">
            <v>Laborales</v>
          </cell>
          <cell r="C854">
            <v>9885149126.7399998</v>
          </cell>
          <cell r="D854">
            <v>2328998407.27</v>
          </cell>
          <cell r="E854">
            <v>9984668816.3299999</v>
          </cell>
          <cell r="F854">
            <v>17540819535.799999</v>
          </cell>
        </row>
        <row r="855">
          <cell r="A855" t="str">
            <v>9.1.20.02.001</v>
          </cell>
          <cell r="B855" t="str">
            <v>Laborales</v>
          </cell>
          <cell r="C855">
            <v>9885149126.7399998</v>
          </cell>
          <cell r="D855">
            <v>2328998407.27</v>
          </cell>
          <cell r="E855">
            <v>9984668816.3299999</v>
          </cell>
          <cell r="F855">
            <v>17540819535.799999</v>
          </cell>
        </row>
        <row r="856">
          <cell r="A856" t="str">
            <v>9.1.20.04</v>
          </cell>
          <cell r="B856" t="str">
            <v>Administrativos</v>
          </cell>
          <cell r="C856">
            <v>1147717829044.2</v>
          </cell>
          <cell r="D856">
            <v>208500593671.51001</v>
          </cell>
          <cell r="E856">
            <v>433422909622.72998</v>
          </cell>
          <cell r="F856">
            <v>1372640144995.4199</v>
          </cell>
        </row>
        <row r="857">
          <cell r="A857" t="str">
            <v>9.1.20.04.001</v>
          </cell>
          <cell r="B857" t="str">
            <v>Administrativos</v>
          </cell>
          <cell r="C857">
            <v>1147717829044.2</v>
          </cell>
          <cell r="D857">
            <v>208500593671.51001</v>
          </cell>
          <cell r="E857">
            <v>433422909622.72998</v>
          </cell>
          <cell r="F857">
            <v>1372640144995.4199</v>
          </cell>
        </row>
        <row r="858">
          <cell r="A858" t="str">
            <v>9.1.20.90</v>
          </cell>
          <cell r="B858" t="str">
            <v>Otros litigios y mecanismos alternativos de solución de conflictos</v>
          </cell>
          <cell r="C858">
            <v>2849953204642</v>
          </cell>
          <cell r="D858">
            <v>0</v>
          </cell>
          <cell r="E858">
            <v>890398496073.90002</v>
          </cell>
          <cell r="F858">
            <v>3740351700715.8999</v>
          </cell>
        </row>
        <row r="859">
          <cell r="A859" t="str">
            <v>9.1.20.90.001</v>
          </cell>
          <cell r="B859" t="str">
            <v>Otros litigios y mecanismos alternativos de solución de conflictos</v>
          </cell>
          <cell r="C859">
            <v>2849953204642</v>
          </cell>
          <cell r="D859">
            <v>0</v>
          </cell>
          <cell r="E859">
            <v>890398496073.90002</v>
          </cell>
          <cell r="F859">
            <v>3740351700715.8999</v>
          </cell>
        </row>
        <row r="860">
          <cell r="A860" t="str">
            <v>9.1.28</v>
          </cell>
          <cell r="B860" t="str">
            <v>GARANTÍAS CONTRACTUALES</v>
          </cell>
          <cell r="C860">
            <v>1527219290926.77</v>
          </cell>
          <cell r="D860">
            <v>0</v>
          </cell>
          <cell r="E860">
            <v>736420673701.35999</v>
          </cell>
          <cell r="F860">
            <v>2263639964628.1299</v>
          </cell>
        </row>
        <row r="861">
          <cell r="A861" t="str">
            <v>9.1.28.01</v>
          </cell>
          <cell r="B861" t="str">
            <v>Acuerdos de concesión</v>
          </cell>
          <cell r="C861">
            <v>1526995595813.77</v>
          </cell>
          <cell r="D861">
            <v>0</v>
          </cell>
          <cell r="E861">
            <v>736420673701.35999</v>
          </cell>
          <cell r="F861">
            <v>2263416269515.1299</v>
          </cell>
        </row>
        <row r="862">
          <cell r="A862" t="str">
            <v>9.1.28.01.001</v>
          </cell>
          <cell r="B862" t="str">
            <v>Acuerdos de concesión</v>
          </cell>
          <cell r="C862">
            <v>1526995595813.77</v>
          </cell>
          <cell r="D862">
            <v>0</v>
          </cell>
          <cell r="E862">
            <v>736420673701.35999</v>
          </cell>
          <cell r="F862">
            <v>2263416269515.1299</v>
          </cell>
        </row>
        <row r="863">
          <cell r="A863" t="str">
            <v>9.1.28.90</v>
          </cell>
          <cell r="B863" t="str">
            <v>Otras garantías contractuales</v>
          </cell>
          <cell r="C863">
            <v>223695113</v>
          </cell>
          <cell r="D863">
            <v>0</v>
          </cell>
          <cell r="E863">
            <v>0</v>
          </cell>
          <cell r="F863">
            <v>223695113</v>
          </cell>
        </row>
        <row r="864">
          <cell r="A864" t="str">
            <v>9.1.28.90.001</v>
          </cell>
          <cell r="B864" t="str">
            <v>Otras garantías contractuales</v>
          </cell>
          <cell r="C864">
            <v>223695113</v>
          </cell>
          <cell r="D864">
            <v>0</v>
          </cell>
          <cell r="E864">
            <v>0</v>
          </cell>
          <cell r="F864">
            <v>223695113</v>
          </cell>
        </row>
        <row r="865">
          <cell r="A865" t="str">
            <v>9.3</v>
          </cell>
          <cell r="B865" t="str">
            <v>ACREEDORAS DE CONTROL</v>
          </cell>
          <cell r="C865">
            <v>14964422302927</v>
          </cell>
          <cell r="D865">
            <v>14964422302927</v>
          </cell>
          <cell r="E865">
            <v>0</v>
          </cell>
          <cell r="F865">
            <v>0</v>
          </cell>
        </row>
        <row r="866">
          <cell r="A866" t="str">
            <v>9.3.08</v>
          </cell>
          <cell r="B866" t="str">
            <v>RECURSOS ADMINISTRADOS EN NOMBRE DE TERCEROS</v>
          </cell>
          <cell r="C866">
            <v>14964422302927</v>
          </cell>
          <cell r="D866">
            <v>14964422302927</v>
          </cell>
          <cell r="E866">
            <v>0</v>
          </cell>
          <cell r="F866">
            <v>0</v>
          </cell>
        </row>
        <row r="867">
          <cell r="A867" t="str">
            <v>9.3.08.06</v>
          </cell>
          <cell r="B867" t="str">
            <v>Bienes</v>
          </cell>
          <cell r="C867">
            <v>14964422302927</v>
          </cell>
          <cell r="D867">
            <v>14964422302927</v>
          </cell>
          <cell r="E867">
            <v>0</v>
          </cell>
          <cell r="F867">
            <v>0</v>
          </cell>
        </row>
        <row r="868">
          <cell r="A868" t="str">
            <v>9.3.08.06.001</v>
          </cell>
          <cell r="B868" t="str">
            <v>Bienes</v>
          </cell>
          <cell r="C868">
            <v>14964422302927</v>
          </cell>
          <cell r="D868">
            <v>14964422302927</v>
          </cell>
          <cell r="E868">
            <v>0</v>
          </cell>
          <cell r="F868">
            <v>0</v>
          </cell>
        </row>
        <row r="869">
          <cell r="A869" t="str">
            <v>9.3.90</v>
          </cell>
          <cell r="B869" t="str">
            <v>OTRAS CUENTAS ACREEDORAS DE CONTROL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</row>
        <row r="870">
          <cell r="A870" t="str">
            <v>9.3.90.13</v>
          </cell>
          <cell r="B870" t="str">
            <v>Convenios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</row>
        <row r="871">
          <cell r="A871" t="str">
            <v>9.3.90.13.001</v>
          </cell>
          <cell r="B871" t="str">
            <v>Convenios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</row>
        <row r="872">
          <cell r="A872" t="str">
            <v>9.9</v>
          </cell>
          <cell r="B872" t="str">
            <v>ACREEDORAS POR CONTRA (DB)</v>
          </cell>
          <cell r="C872">
            <v>-20509660030710.699</v>
          </cell>
          <cell r="D872">
            <v>2070203978257.8701</v>
          </cell>
          <cell r="E872">
            <v>15176921486441.699</v>
          </cell>
          <cell r="F872">
            <v>-7402942522526.8203</v>
          </cell>
        </row>
        <row r="873">
          <cell r="A873" t="str">
            <v>9.9.05</v>
          </cell>
          <cell r="B873" t="str">
            <v>PASIVOS CONTINGENTES POR CONTRA (DB)</v>
          </cell>
          <cell r="C873">
            <v>-5545237727783.6504</v>
          </cell>
          <cell r="D873">
            <v>2070203978257.8701</v>
          </cell>
          <cell r="E873">
            <v>212499183514.70001</v>
          </cell>
          <cell r="F873">
            <v>-7402942522526.8203</v>
          </cell>
        </row>
        <row r="874">
          <cell r="A874" t="str">
            <v>9.9.05.05</v>
          </cell>
          <cell r="B874" t="str">
            <v>Litigios y mecanismos alternativos de solución de conflictos</v>
          </cell>
          <cell r="C874">
            <v>-4018018436856.8799</v>
          </cell>
          <cell r="D874">
            <v>1333783304556.51</v>
          </cell>
          <cell r="E874">
            <v>212499183514.70001</v>
          </cell>
          <cell r="F874">
            <v>-5139302557898.6904</v>
          </cell>
        </row>
        <row r="875">
          <cell r="A875" t="str">
            <v>9.9.05.05.001</v>
          </cell>
          <cell r="B875" t="str">
            <v>Litigios y mecanismos alternativos de solución de conflictos</v>
          </cell>
          <cell r="C875">
            <v>-4018018436856.8799</v>
          </cell>
          <cell r="D875">
            <v>1333783304556.51</v>
          </cell>
          <cell r="E875">
            <v>212499183514.70001</v>
          </cell>
          <cell r="F875">
            <v>-5139302557898.6904</v>
          </cell>
        </row>
        <row r="876">
          <cell r="A876" t="str">
            <v>9.9.05.11</v>
          </cell>
          <cell r="B876" t="str">
            <v>Garantías contractuales</v>
          </cell>
          <cell r="C876">
            <v>-1527219290926.77</v>
          </cell>
          <cell r="D876">
            <v>736420673701.35999</v>
          </cell>
          <cell r="E876">
            <v>0</v>
          </cell>
          <cell r="F876">
            <v>-2263639964628.1299</v>
          </cell>
        </row>
        <row r="877">
          <cell r="A877" t="str">
            <v>9.9.05.11.001</v>
          </cell>
          <cell r="B877" t="str">
            <v>Garantías contractuales</v>
          </cell>
          <cell r="C877">
            <v>-1527219290926.77</v>
          </cell>
          <cell r="D877">
            <v>736420673701.35999</v>
          </cell>
          <cell r="E877">
            <v>0</v>
          </cell>
          <cell r="F877">
            <v>-2263639964628.1299</v>
          </cell>
        </row>
        <row r="878">
          <cell r="A878" t="str">
            <v>9.9.15</v>
          </cell>
          <cell r="B878" t="str">
            <v>ACREEDORAS DE CONTROL POR CONTRA (DB)</v>
          </cell>
          <cell r="C878">
            <v>-14964422302927</v>
          </cell>
          <cell r="D878">
            <v>0</v>
          </cell>
          <cell r="E878">
            <v>14964422302927</v>
          </cell>
          <cell r="F878">
            <v>0</v>
          </cell>
        </row>
        <row r="879">
          <cell r="A879" t="str">
            <v>9.9.15.10</v>
          </cell>
          <cell r="B879" t="str">
            <v>Recursos administrados en nombre de terceros</v>
          </cell>
          <cell r="C879">
            <v>-14964422302927</v>
          </cell>
          <cell r="D879">
            <v>0</v>
          </cell>
          <cell r="E879">
            <v>14964422302927</v>
          </cell>
          <cell r="F879">
            <v>0</v>
          </cell>
        </row>
        <row r="880">
          <cell r="A880" t="str">
            <v>9.9.15.10.001</v>
          </cell>
          <cell r="B880" t="str">
            <v>Recursos administrados en nombre de terceros</v>
          </cell>
          <cell r="C880">
            <v>-14964422302927</v>
          </cell>
          <cell r="D880">
            <v>0</v>
          </cell>
          <cell r="E880">
            <v>14964422302927</v>
          </cell>
          <cell r="F880">
            <v>0</v>
          </cell>
        </row>
        <row r="881">
          <cell r="A881" t="str">
            <v>9.9.15.90</v>
          </cell>
          <cell r="B881" t="str">
            <v>Otras cuentas acreedoras de control por el contra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</row>
        <row r="882">
          <cell r="A882" t="str">
            <v>9.9.15.90.006</v>
          </cell>
          <cell r="B882" t="str">
            <v>Convenios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B19F-BA41-4E07-B796-CF94E1507150}">
  <sheetPr>
    <tabColor theme="1"/>
  </sheetPr>
  <dimension ref="B1:H181"/>
  <sheetViews>
    <sheetView tabSelected="1" topLeftCell="A107" zoomScaleNormal="100" workbookViewId="0">
      <selection activeCell="J3" sqref="J3"/>
    </sheetView>
  </sheetViews>
  <sheetFormatPr baseColWidth="10" defaultRowHeight="12.75" x14ac:dyDescent="0.2"/>
  <cols>
    <col min="1" max="1" width="3.140625" style="2" customWidth="1"/>
    <col min="2" max="2" width="8.5703125" style="19" customWidth="1"/>
    <col min="3" max="3" width="56.85546875" style="2" customWidth="1"/>
    <col min="4" max="4" width="25.5703125" style="43" customWidth="1"/>
    <col min="5" max="5" width="1.7109375" style="19" customWidth="1"/>
    <col min="6" max="6" width="24.5703125" style="2" customWidth="1"/>
    <col min="7" max="7" width="1.28515625" style="2" customWidth="1"/>
    <col min="8" max="8" width="6.140625" style="2" bestFit="1" customWidth="1"/>
    <col min="9" max="16384" width="11.42578125" style="2"/>
  </cols>
  <sheetData>
    <row r="1" spans="2:8" ht="12.75" customHeight="1" x14ac:dyDescent="0.2">
      <c r="B1" s="1" t="s">
        <v>0</v>
      </c>
      <c r="C1" s="1"/>
      <c r="D1" s="1"/>
      <c r="E1" s="1"/>
      <c r="F1" s="1"/>
      <c r="G1" s="1"/>
      <c r="H1" s="1"/>
    </row>
    <row r="2" spans="2:8" ht="12.75" customHeight="1" x14ac:dyDescent="0.2">
      <c r="B2" s="1" t="s">
        <v>1</v>
      </c>
      <c r="C2" s="1"/>
      <c r="D2" s="1"/>
      <c r="E2" s="1"/>
      <c r="F2" s="1"/>
      <c r="G2" s="1"/>
      <c r="H2" s="1"/>
    </row>
    <row r="3" spans="2:8" ht="12.75" customHeight="1" x14ac:dyDescent="0.2">
      <c r="B3" s="3" t="s">
        <v>2</v>
      </c>
      <c r="C3" s="3"/>
      <c r="D3" s="3"/>
      <c r="E3" s="3"/>
      <c r="F3" s="3"/>
      <c r="G3" s="3"/>
      <c r="H3" s="3"/>
    </row>
    <row r="4" spans="2:8" ht="14.25" customHeight="1" x14ac:dyDescent="0.2">
      <c r="B4" s="4" t="s">
        <v>3</v>
      </c>
      <c r="C4" s="4"/>
      <c r="D4" s="4"/>
      <c r="E4" s="4"/>
      <c r="F4" s="4"/>
      <c r="G4" s="4"/>
      <c r="H4" s="4"/>
    </row>
    <row r="5" spans="2:8" ht="12.75" customHeight="1" x14ac:dyDescent="0.2">
      <c r="B5" s="4" t="str">
        <f>+'[1]Anexo (4) D'!B5:E5</f>
        <v>(Expresados en pesos colombianos)</v>
      </c>
      <c r="C5" s="4"/>
      <c r="D5" s="4"/>
      <c r="E5" s="4"/>
      <c r="F5" s="4"/>
      <c r="G5" s="4"/>
      <c r="H5" s="4"/>
    </row>
    <row r="7" spans="2:8" x14ac:dyDescent="0.2">
      <c r="B7" s="5" t="s">
        <v>4</v>
      </c>
      <c r="C7" s="6" t="s">
        <v>5</v>
      </c>
      <c r="D7" s="7" t="s">
        <v>6</v>
      </c>
      <c r="E7" s="8"/>
      <c r="F7" s="9" t="s">
        <v>7</v>
      </c>
      <c r="G7" s="10"/>
      <c r="H7" s="9" t="s">
        <v>8</v>
      </c>
    </row>
    <row r="8" spans="2:8" x14ac:dyDescent="0.2">
      <c r="B8" s="11"/>
      <c r="C8" s="12"/>
      <c r="D8" s="10"/>
      <c r="E8" s="8"/>
      <c r="F8" s="10"/>
      <c r="G8" s="10"/>
    </row>
    <row r="9" spans="2:8" x14ac:dyDescent="0.2">
      <c r="B9" s="11"/>
      <c r="C9" s="13" t="s">
        <v>9</v>
      </c>
      <c r="D9" s="10"/>
      <c r="E9" s="8"/>
      <c r="F9" s="10"/>
      <c r="G9" s="10"/>
      <c r="H9" s="14" t="s">
        <v>10</v>
      </c>
    </row>
    <row r="10" spans="2:8" x14ac:dyDescent="0.2">
      <c r="B10" s="15"/>
      <c r="C10" s="16"/>
      <c r="D10" s="17"/>
      <c r="E10" s="18"/>
      <c r="F10" s="17"/>
      <c r="G10" s="17"/>
    </row>
    <row r="11" spans="2:8" x14ac:dyDescent="0.2">
      <c r="C11" s="20" t="s">
        <v>11</v>
      </c>
      <c r="D11" s="21">
        <f>+D13+D18+D28</f>
        <v>162184395171.91</v>
      </c>
      <c r="E11" s="22"/>
      <c r="F11" s="21">
        <f>+F13+F18+F28</f>
        <v>195402846590.76999</v>
      </c>
      <c r="G11" s="22"/>
    </row>
    <row r="12" spans="2:8" x14ac:dyDescent="0.2">
      <c r="D12" s="23"/>
      <c r="E12" s="23"/>
      <c r="F12" s="23"/>
      <c r="G12" s="23"/>
    </row>
    <row r="13" spans="2:8" x14ac:dyDescent="0.2">
      <c r="B13" s="11" t="s">
        <v>12</v>
      </c>
      <c r="C13" s="20" t="s">
        <v>13</v>
      </c>
      <c r="D13" s="21">
        <f>SUM(D14:D16)</f>
        <v>547869498.11000001</v>
      </c>
      <c r="E13" s="22"/>
      <c r="F13" s="21">
        <f>SUM(F14:F16)</f>
        <v>592019938.75</v>
      </c>
      <c r="G13" s="22"/>
      <c r="H13" s="24"/>
    </row>
    <row r="14" spans="2:8" x14ac:dyDescent="0.2">
      <c r="B14" s="16" t="s">
        <v>14</v>
      </c>
      <c r="C14" s="25" t="s">
        <v>15</v>
      </c>
      <c r="D14" s="23">
        <f>VLOOKUP(B14,'[1]2023'!$A$3:$D$103,3,0)</f>
        <v>33400000</v>
      </c>
      <c r="E14" s="23"/>
      <c r="F14" s="23">
        <f>IFERROR(VLOOKUP(B14,'[2]Exportar (10)'!A$10:F$882,6,0),0)</f>
        <v>0</v>
      </c>
      <c r="G14" s="23"/>
      <c r="H14" s="23"/>
    </row>
    <row r="15" spans="2:8" x14ac:dyDescent="0.2">
      <c r="B15" s="15" t="s">
        <v>16</v>
      </c>
      <c r="C15" s="2" t="s">
        <v>17</v>
      </c>
      <c r="D15" s="23">
        <f>VLOOKUP(B15,'[1]2023'!$A$3:$D$103,3,0)</f>
        <v>514469498.11000001</v>
      </c>
      <c r="E15" s="23"/>
      <c r="F15" s="23">
        <f>IFERROR(VLOOKUP(B15,'[2]Exportar (10)'!A$10:F$882,6,0),0)</f>
        <v>592019938.75</v>
      </c>
      <c r="G15" s="23"/>
      <c r="H15" s="23"/>
    </row>
    <row r="16" spans="2:8" ht="12.75" customHeight="1" x14ac:dyDescent="0.2">
      <c r="B16" s="15" t="s">
        <v>18</v>
      </c>
      <c r="C16" s="2" t="s">
        <v>19</v>
      </c>
      <c r="D16" s="23">
        <f>VLOOKUP(B16,'[1]2023'!$A$3:$D$103,3,0)</f>
        <v>0</v>
      </c>
      <c r="E16" s="23"/>
      <c r="F16" s="23">
        <v>0</v>
      </c>
      <c r="G16" s="23"/>
      <c r="H16" s="23"/>
    </row>
    <row r="17" spans="2:8" x14ac:dyDescent="0.2">
      <c r="B17" s="15"/>
      <c r="D17" s="23"/>
      <c r="E17" s="23"/>
      <c r="F17" s="23"/>
      <c r="G17" s="23"/>
    </row>
    <row r="18" spans="2:8" x14ac:dyDescent="0.2">
      <c r="B18" s="11" t="s">
        <v>20</v>
      </c>
      <c r="C18" s="20" t="s">
        <v>21</v>
      </c>
      <c r="D18" s="21">
        <f>+D20+D24</f>
        <v>24423152214.220001</v>
      </c>
      <c r="E18" s="22"/>
      <c r="F18" s="21">
        <f>+F20+F24</f>
        <v>22448045011.619999</v>
      </c>
      <c r="G18" s="22"/>
      <c r="H18" s="24"/>
    </row>
    <row r="19" spans="2:8" x14ac:dyDescent="0.2">
      <c r="B19" s="18"/>
      <c r="C19" s="20"/>
      <c r="D19" s="23"/>
      <c r="E19" s="23"/>
      <c r="F19" s="23"/>
      <c r="G19" s="23"/>
    </row>
    <row r="20" spans="2:8" x14ac:dyDescent="0.2">
      <c r="B20" s="18"/>
      <c r="C20" s="20" t="s">
        <v>22</v>
      </c>
      <c r="D20" s="21">
        <f>+D21+D22</f>
        <v>24293731224.940002</v>
      </c>
      <c r="E20" s="22"/>
      <c r="F20" s="21">
        <f>+F21+F22</f>
        <v>22259112646.18</v>
      </c>
      <c r="G20" s="23"/>
    </row>
    <row r="21" spans="2:8" x14ac:dyDescent="0.2">
      <c r="B21" s="15" t="s">
        <v>23</v>
      </c>
      <c r="C21" s="2" t="s">
        <v>24</v>
      </c>
      <c r="D21" s="23">
        <f>VLOOKUP(B21,'[1]2023'!$A$3:$D$103,3,0)</f>
        <v>24293731224.940002</v>
      </c>
      <c r="E21" s="22"/>
      <c r="F21" s="23">
        <v>22259112646.18</v>
      </c>
      <c r="G21" s="23"/>
    </row>
    <row r="22" spans="2:8" x14ac:dyDescent="0.2">
      <c r="B22" s="15" t="s">
        <v>25</v>
      </c>
      <c r="C22" s="2" t="s">
        <v>26</v>
      </c>
      <c r="D22" s="23">
        <v>0</v>
      </c>
      <c r="E22" s="23"/>
      <c r="F22" s="23">
        <v>0</v>
      </c>
      <c r="G22" s="23"/>
      <c r="H22" s="23"/>
    </row>
    <row r="23" spans="2:8" x14ac:dyDescent="0.2">
      <c r="B23" s="18"/>
      <c r="C23" s="20"/>
      <c r="D23" s="23"/>
      <c r="E23" s="23"/>
      <c r="F23" s="23"/>
      <c r="G23" s="23"/>
    </row>
    <row r="24" spans="2:8" x14ac:dyDescent="0.2">
      <c r="B24" s="18"/>
      <c r="C24" s="20" t="s">
        <v>27</v>
      </c>
      <c r="D24" s="21">
        <f>+D25+D26</f>
        <v>129420989.28</v>
      </c>
      <c r="E24" s="22"/>
      <c r="F24" s="21">
        <f>+F25+F26</f>
        <v>188932365.44</v>
      </c>
      <c r="G24" s="23"/>
    </row>
    <row r="25" spans="2:8" ht="26.25" customHeight="1" x14ac:dyDescent="0.2">
      <c r="B25" s="15" t="s">
        <v>28</v>
      </c>
      <c r="C25" s="26" t="s">
        <v>29</v>
      </c>
      <c r="D25" s="23">
        <f>VLOOKUP(B25,'[1]2023'!$A$3:$D$103,3,0)</f>
        <v>96503809</v>
      </c>
      <c r="E25" s="22"/>
      <c r="F25" s="23">
        <f>IFERROR(VLOOKUP(B25,'[2]Exportar (10)'!A$10:F$882,6,0),0)</f>
        <v>96503809</v>
      </c>
      <c r="G25" s="23"/>
    </row>
    <row r="26" spans="2:8" x14ac:dyDescent="0.2">
      <c r="B26" s="15" t="s">
        <v>25</v>
      </c>
      <c r="C26" s="2" t="s">
        <v>26</v>
      </c>
      <c r="D26" s="23">
        <f>VLOOKUP(B26,'[1]2023'!$A$3:$D$103,3,0)-D22</f>
        <v>32917180.280000001</v>
      </c>
      <c r="E26" s="23"/>
      <c r="F26" s="23">
        <v>92428556.439999998</v>
      </c>
      <c r="G26" s="23"/>
      <c r="H26" s="23"/>
    </row>
    <row r="27" spans="2:8" x14ac:dyDescent="0.2">
      <c r="B27" s="15"/>
      <c r="D27" s="23"/>
      <c r="E27" s="23"/>
      <c r="F27" s="23"/>
      <c r="G27" s="23"/>
    </row>
    <row r="28" spans="2:8" x14ac:dyDescent="0.2">
      <c r="B28" s="11" t="s">
        <v>30</v>
      </c>
      <c r="C28" s="20" t="s">
        <v>31</v>
      </c>
      <c r="D28" s="21">
        <f>SUM(D29:D31)</f>
        <v>137213373459.58</v>
      </c>
      <c r="E28" s="22"/>
      <c r="F28" s="21">
        <f>SUM(F29:F31)</f>
        <v>172362781640.39999</v>
      </c>
      <c r="G28" s="22"/>
      <c r="H28" s="27"/>
    </row>
    <row r="29" spans="2:8" x14ac:dyDescent="0.2">
      <c r="B29" s="28" t="s">
        <v>32</v>
      </c>
      <c r="C29" s="2" t="s">
        <v>33</v>
      </c>
      <c r="D29" s="23">
        <f>VLOOKUP(B29,'[1]2023'!$A$3:$D$103,3,0)</f>
        <v>954905416</v>
      </c>
      <c r="E29" s="23"/>
      <c r="F29" s="23">
        <f>IFERROR(VLOOKUP(B29,'[2]Exportar (10)'!A$10:F$882,6,0),0)</f>
        <v>178136321.55000001</v>
      </c>
      <c r="G29" s="23"/>
      <c r="H29" s="23"/>
    </row>
    <row r="30" spans="2:8" x14ac:dyDescent="0.2">
      <c r="B30" s="28" t="s">
        <v>34</v>
      </c>
      <c r="C30" s="26" t="s">
        <v>35</v>
      </c>
      <c r="D30" s="23">
        <f>VLOOKUP(B30,'[1]2023'!$A$3:$D$103,3,0)</f>
        <v>136258468043.58</v>
      </c>
      <c r="E30" s="23"/>
      <c r="F30" s="23">
        <v>172184645318.85001</v>
      </c>
      <c r="G30" s="23"/>
      <c r="H30" s="23"/>
    </row>
    <row r="31" spans="2:8" ht="12.75" customHeight="1" x14ac:dyDescent="0.2">
      <c r="B31" s="28" t="s">
        <v>36</v>
      </c>
      <c r="C31" s="25" t="s">
        <v>37</v>
      </c>
      <c r="D31" s="23">
        <f>VLOOKUP(B31,'[1]2023'!$A$3:$D$103,3,0)</f>
        <v>0</v>
      </c>
      <c r="E31" s="23"/>
      <c r="F31" s="23">
        <v>0</v>
      </c>
      <c r="G31" s="23"/>
    </row>
    <row r="32" spans="2:8" x14ac:dyDescent="0.2">
      <c r="B32" s="28"/>
      <c r="C32" s="25"/>
      <c r="D32" s="23"/>
      <c r="E32" s="23"/>
      <c r="F32" s="23"/>
      <c r="G32" s="23"/>
    </row>
    <row r="33" spans="2:8" x14ac:dyDescent="0.2">
      <c r="B33" s="15"/>
      <c r="D33" s="23"/>
      <c r="E33" s="23"/>
      <c r="F33" s="23"/>
      <c r="G33" s="23"/>
    </row>
    <row r="34" spans="2:8" x14ac:dyDescent="0.2">
      <c r="C34" s="20" t="s">
        <v>38</v>
      </c>
      <c r="D34" s="21">
        <f>D36+D39+D51+D64+D72</f>
        <v>76196925506769.469</v>
      </c>
      <c r="E34" s="22"/>
      <c r="F34" s="21">
        <f>F36+F39+F51+F64+F72</f>
        <v>77485108941174.25</v>
      </c>
      <c r="G34" s="22"/>
    </row>
    <row r="35" spans="2:8" x14ac:dyDescent="0.2">
      <c r="C35" s="20"/>
      <c r="D35" s="22"/>
      <c r="E35" s="22"/>
      <c r="F35" s="22"/>
      <c r="G35" s="22"/>
    </row>
    <row r="36" spans="2:8" x14ac:dyDescent="0.2">
      <c r="B36" s="11" t="s">
        <v>12</v>
      </c>
      <c r="C36" s="20" t="s">
        <v>13</v>
      </c>
      <c r="D36" s="21">
        <f>+D37</f>
        <v>112560156</v>
      </c>
      <c r="E36" s="22"/>
      <c r="F36" s="21">
        <f>+F37</f>
        <v>112560156</v>
      </c>
      <c r="G36" s="22"/>
      <c r="H36" s="27"/>
    </row>
    <row r="37" spans="2:8" x14ac:dyDescent="0.2">
      <c r="B37" s="15" t="s">
        <v>18</v>
      </c>
      <c r="C37" s="2" t="s">
        <v>19</v>
      </c>
      <c r="D37" s="23">
        <f>VLOOKUP(B37,'[1]2023'!$A$3:$D$103,4,0)</f>
        <v>112560156</v>
      </c>
      <c r="E37" s="22"/>
      <c r="F37" s="23">
        <v>112560156</v>
      </c>
      <c r="G37" s="23"/>
    </row>
    <row r="38" spans="2:8" x14ac:dyDescent="0.2">
      <c r="C38" s="20"/>
      <c r="D38" s="22"/>
      <c r="E38" s="22"/>
      <c r="F38" s="22"/>
      <c r="G38" s="22"/>
    </row>
    <row r="39" spans="2:8" x14ac:dyDescent="0.2">
      <c r="B39" s="11" t="s">
        <v>20</v>
      </c>
      <c r="C39" s="20" t="s">
        <v>21</v>
      </c>
      <c r="D39" s="21">
        <f>+D41+D45</f>
        <v>424205910045.52997</v>
      </c>
      <c r="E39" s="22"/>
      <c r="F39" s="21">
        <f>+F41+F45</f>
        <v>424205910045.52997</v>
      </c>
      <c r="G39" s="22"/>
      <c r="H39" s="27"/>
    </row>
    <row r="40" spans="2:8" x14ac:dyDescent="0.2">
      <c r="C40" s="20"/>
      <c r="D40" s="22"/>
      <c r="E40" s="22"/>
      <c r="F40" s="22"/>
      <c r="G40" s="22"/>
    </row>
    <row r="41" spans="2:8" x14ac:dyDescent="0.2">
      <c r="B41" s="18"/>
      <c r="C41" s="20" t="s">
        <v>39</v>
      </c>
      <c r="D41" s="21">
        <f>+D42-D43</f>
        <v>59508769448.509995</v>
      </c>
      <c r="E41" s="22"/>
      <c r="F41" s="21">
        <f>+F42-F43</f>
        <v>59508769448.509995</v>
      </c>
      <c r="G41" s="22"/>
    </row>
    <row r="42" spans="2:8" x14ac:dyDescent="0.2">
      <c r="B42" s="15" t="s">
        <v>23</v>
      </c>
      <c r="C42" s="2" t="s">
        <v>24</v>
      </c>
      <c r="D42" s="23">
        <f>VLOOKUP(B42,'[1]2023'!$A$3:$D$103,4,0)</f>
        <v>72682918979.179993</v>
      </c>
      <c r="E42" s="23"/>
      <c r="F42" s="23">
        <v>72682918979.179993</v>
      </c>
      <c r="G42" s="22"/>
      <c r="H42" s="23"/>
    </row>
    <row r="43" spans="2:8" x14ac:dyDescent="0.2">
      <c r="B43" s="15" t="s">
        <v>40</v>
      </c>
      <c r="C43" s="2" t="s">
        <v>41</v>
      </c>
      <c r="D43" s="23">
        <v>13174149530.67</v>
      </c>
      <c r="E43" s="23"/>
      <c r="F43" s="23">
        <v>13174149530.67</v>
      </c>
      <c r="G43" s="22"/>
    </row>
    <row r="44" spans="2:8" x14ac:dyDescent="0.2">
      <c r="B44" s="15"/>
      <c r="D44" s="23"/>
      <c r="E44" s="23"/>
      <c r="F44" s="23"/>
      <c r="G44" s="22"/>
    </row>
    <row r="45" spans="2:8" x14ac:dyDescent="0.2">
      <c r="B45" s="18"/>
      <c r="C45" s="20" t="s">
        <v>42</v>
      </c>
      <c r="D45" s="21">
        <f>+D46+D47+D48-D49</f>
        <v>364697140597.01996</v>
      </c>
      <c r="E45" s="22"/>
      <c r="F45" s="21">
        <f>+F46+F47+F48-F49</f>
        <v>364697140597.01996</v>
      </c>
      <c r="G45" s="22"/>
    </row>
    <row r="46" spans="2:8" ht="25.5" x14ac:dyDescent="0.2">
      <c r="B46" s="15" t="s">
        <v>28</v>
      </c>
      <c r="C46" s="26" t="s">
        <v>29</v>
      </c>
      <c r="D46" s="23">
        <f>VLOOKUP(B46,'[1]2023'!$A$3:$D$103,4,0)</f>
        <v>0</v>
      </c>
      <c r="E46" s="23"/>
      <c r="F46" s="23">
        <v>0</v>
      </c>
      <c r="G46" s="22"/>
    </row>
    <row r="47" spans="2:8" x14ac:dyDescent="0.2">
      <c r="B47" s="15" t="s">
        <v>25</v>
      </c>
      <c r="C47" s="2" t="s">
        <v>26</v>
      </c>
      <c r="D47" s="23">
        <f>VLOOKUP(B47,'[1]2023'!$A$3:$D$103,4,0)</f>
        <v>9277801059.8199997</v>
      </c>
      <c r="E47" s="23"/>
      <c r="F47" s="23">
        <v>9277801059.8199997</v>
      </c>
      <c r="G47" s="22"/>
      <c r="H47" s="23"/>
    </row>
    <row r="48" spans="2:8" x14ac:dyDescent="0.2">
      <c r="B48" s="15" t="s">
        <v>43</v>
      </c>
      <c r="C48" s="2" t="s">
        <v>44</v>
      </c>
      <c r="D48" s="23">
        <f>VLOOKUP(B48,'[1]2023'!$A$3:$D$103,4,0)</f>
        <v>387305028593.59998</v>
      </c>
      <c r="E48" s="23"/>
      <c r="F48" s="23">
        <v>387305028593.59998</v>
      </c>
      <c r="G48" s="22"/>
      <c r="H48" s="23"/>
    </row>
    <row r="49" spans="2:8" x14ac:dyDescent="0.2">
      <c r="B49" s="15" t="s">
        <v>40</v>
      </c>
      <c r="C49" s="2" t="s">
        <v>41</v>
      </c>
      <c r="D49" s="23">
        <f>VLOOKUP(B49,'[1]2023'!$A$3:$D$103,4,0)*-1-D43</f>
        <v>31885689056.400002</v>
      </c>
      <c r="E49" s="23"/>
      <c r="F49" s="23">
        <v>31885689056.400002</v>
      </c>
      <c r="G49" s="22"/>
      <c r="H49" s="23"/>
    </row>
    <row r="50" spans="2:8" x14ac:dyDescent="0.2">
      <c r="B50" s="15"/>
      <c r="D50" s="23"/>
      <c r="E50" s="23"/>
      <c r="F50" s="23"/>
      <c r="G50" s="23"/>
    </row>
    <row r="51" spans="2:8" x14ac:dyDescent="0.2">
      <c r="B51" s="11" t="s">
        <v>45</v>
      </c>
      <c r="C51" s="20" t="s">
        <v>46</v>
      </c>
      <c r="D51" s="21">
        <f>SUM(D52:D62)-D62-D62</f>
        <v>2872374233250.0996</v>
      </c>
      <c r="E51" s="22"/>
      <c r="F51" s="21">
        <f>SUM(F52:F62)-F62-F62</f>
        <v>2872636232046.3398</v>
      </c>
      <c r="G51" s="22"/>
      <c r="H51" s="29"/>
    </row>
    <row r="52" spans="2:8" x14ac:dyDescent="0.2">
      <c r="B52" s="28" t="s">
        <v>47</v>
      </c>
      <c r="C52" s="2" t="s">
        <v>48</v>
      </c>
      <c r="D52" s="23">
        <f>VLOOKUP(B52,'[1]2023'!$A$3:$D$103,4,0)</f>
        <v>7990493</v>
      </c>
      <c r="E52" s="22"/>
      <c r="F52" s="23">
        <f>VLOOKUP(B52,'[2]Exportar (10)'!A$10:F$882,6,0)</f>
        <v>81582830</v>
      </c>
      <c r="G52" s="23"/>
      <c r="H52" s="23"/>
    </row>
    <row r="53" spans="2:8" x14ac:dyDescent="0.2">
      <c r="B53" s="28" t="s">
        <v>49</v>
      </c>
      <c r="C53" s="2" t="s">
        <v>50</v>
      </c>
      <c r="D53" s="23">
        <f>VLOOKUP(B53,'[1]2023'!$A$3:$D$103,4,0)</f>
        <v>116475338.17</v>
      </c>
      <c r="E53" s="23"/>
      <c r="F53" s="23">
        <f>VLOOKUP(B53,'[2]Exportar (10)'!A$10:F$882,6,0)</f>
        <v>116475338.17</v>
      </c>
      <c r="G53" s="23"/>
      <c r="H53" s="23"/>
    </row>
    <row r="54" spans="2:8" x14ac:dyDescent="0.2">
      <c r="B54" s="28" t="s">
        <v>51</v>
      </c>
      <c r="C54" s="2" t="s">
        <v>52</v>
      </c>
      <c r="D54" s="23">
        <f>VLOOKUP(B54,'[1]2023'!$A$3:$D$103,4,0)</f>
        <v>323732673</v>
      </c>
      <c r="E54" s="23"/>
      <c r="F54" s="23">
        <f>VLOOKUP(B54,'[2]Exportar (10)'!A$10:F$882,6,0)</f>
        <v>323732673</v>
      </c>
      <c r="G54" s="23"/>
      <c r="H54" s="23"/>
    </row>
    <row r="55" spans="2:8" x14ac:dyDescent="0.2">
      <c r="B55" s="28" t="s">
        <v>53</v>
      </c>
      <c r="C55" s="2" t="s">
        <v>54</v>
      </c>
      <c r="D55" s="23">
        <f>VLOOKUP(B55,'[1]2023'!$A$3:$D$103,4,0)</f>
        <v>831162034.44000006</v>
      </c>
      <c r="E55" s="23"/>
      <c r="F55" s="23">
        <f>VLOOKUP(B55,'[2]Exportar (10)'!A$10:F$882,6,0)</f>
        <v>757569697.44000006</v>
      </c>
      <c r="G55" s="23"/>
      <c r="H55" s="23"/>
    </row>
    <row r="56" spans="2:8" x14ac:dyDescent="0.2">
      <c r="B56" s="28" t="s">
        <v>55</v>
      </c>
      <c r="C56" s="2" t="s">
        <v>56</v>
      </c>
      <c r="D56" s="23">
        <f>VLOOKUP(B56,'[1]2023'!$A$3:$D$103,4,0)</f>
        <v>843400</v>
      </c>
      <c r="E56" s="23"/>
      <c r="F56" s="23">
        <f>VLOOKUP(B56,'[2]Exportar (10)'!A$10:F$882,6,0)</f>
        <v>843400</v>
      </c>
      <c r="G56" s="23"/>
      <c r="H56" s="23"/>
    </row>
    <row r="57" spans="2:8" x14ac:dyDescent="0.2">
      <c r="B57" s="28" t="s">
        <v>57</v>
      </c>
      <c r="C57" s="25" t="s">
        <v>58</v>
      </c>
      <c r="D57" s="23">
        <f>VLOOKUP(B57,'[1]2023'!$A$3:$D$103,4,0)</f>
        <v>7160232819.7700005</v>
      </c>
      <c r="E57" s="23"/>
      <c r="F57" s="23">
        <f>VLOOKUP(B57,'[2]Exportar (10)'!A$10:F$882,6,0)</f>
        <v>7160232819.7700005</v>
      </c>
      <c r="G57" s="23"/>
      <c r="H57" s="23"/>
    </row>
    <row r="58" spans="2:8" x14ac:dyDescent="0.2">
      <c r="B58" s="28" t="s">
        <v>59</v>
      </c>
      <c r="C58" s="25" t="s">
        <v>60</v>
      </c>
      <c r="D58" s="23">
        <f>VLOOKUP(B58,'[1]2023'!$A$3:$D$103,4,0)</f>
        <v>5843219394.5799999</v>
      </c>
      <c r="E58" s="23"/>
      <c r="F58" s="23">
        <f>VLOOKUP(B58,'[2]Exportar (10)'!A$10:F$882,6,0)</f>
        <v>5841359050.1800003</v>
      </c>
      <c r="G58" s="23"/>
      <c r="H58" s="23"/>
    </row>
    <row r="59" spans="2:8" x14ac:dyDescent="0.2">
      <c r="B59" s="28" t="s">
        <v>61</v>
      </c>
      <c r="C59" s="25" t="s">
        <v>62</v>
      </c>
      <c r="D59" s="23">
        <f>VLOOKUP(B59,'[1]2023'!$A$3:$D$103,4,0)</f>
        <v>1282929148.4000001</v>
      </c>
      <c r="E59" s="23"/>
      <c r="F59" s="23">
        <f>VLOOKUP(B59,'[2]Exportar (10)'!A$10:F$882,6,0)</f>
        <v>1282929148.4000001</v>
      </c>
      <c r="G59" s="23"/>
      <c r="H59" s="23"/>
    </row>
    <row r="60" spans="2:8" x14ac:dyDescent="0.2">
      <c r="B60" s="28" t="s">
        <v>63</v>
      </c>
      <c r="C60" s="25" t="s">
        <v>64</v>
      </c>
      <c r="D60" s="23">
        <f>VLOOKUP(B60,'[1]2023'!$A$3:$D$103,4,0)</f>
        <v>9576519.9000000004</v>
      </c>
      <c r="E60" s="23"/>
      <c r="F60" s="23">
        <f>VLOOKUP(B60,'[2]Exportar (10)'!A$10:F$882,6,0)</f>
        <v>9576519.9000000004</v>
      </c>
      <c r="G60" s="23"/>
      <c r="H60" s="23"/>
    </row>
    <row r="61" spans="2:8" x14ac:dyDescent="0.2">
      <c r="B61" s="28" t="s">
        <v>65</v>
      </c>
      <c r="C61" s="25" t="s">
        <v>66</v>
      </c>
      <c r="D61" s="23">
        <f>VLOOKUP(B61,'[1]2023'!$A$3:$D$103,4,0)</f>
        <v>2876190428129.4199</v>
      </c>
      <c r="E61" s="23"/>
      <c r="F61" s="23">
        <f>VLOOKUP(B61,'[2]Exportar (10)'!A$10:F$882,6,0)</f>
        <v>2876190428129.4199</v>
      </c>
      <c r="G61" s="23"/>
      <c r="H61" s="23"/>
    </row>
    <row r="62" spans="2:8" x14ac:dyDescent="0.2">
      <c r="B62" s="28" t="s">
        <v>67</v>
      </c>
      <c r="C62" s="25" t="s">
        <v>68</v>
      </c>
      <c r="D62" s="23">
        <f>VLOOKUP(B62,'[1]2023'!$A$3:$D$103,4,0)*-1</f>
        <v>19392356700.580002</v>
      </c>
      <c r="E62" s="23"/>
      <c r="F62" s="23">
        <f>VLOOKUP(B62,'[2]Exportar (10)'!A$10:F$882,6,0)*-1</f>
        <v>19128497559.939999</v>
      </c>
      <c r="G62" s="23"/>
      <c r="H62" s="23"/>
    </row>
    <row r="63" spans="2:8" x14ac:dyDescent="0.2">
      <c r="B63" s="15"/>
      <c r="D63" s="23"/>
      <c r="E63" s="23"/>
      <c r="F63" s="23"/>
      <c r="G63" s="23"/>
    </row>
    <row r="64" spans="2:8" x14ac:dyDescent="0.2">
      <c r="B64" s="11" t="s">
        <v>69</v>
      </c>
      <c r="C64" s="20" t="s">
        <v>70</v>
      </c>
      <c r="D64" s="21">
        <f>SUM(D65:D70)-D68-D68-D70-D70-D69-D69</f>
        <v>58014337575659.375</v>
      </c>
      <c r="E64" s="22"/>
      <c r="F64" s="21">
        <f>SUM(F65:F70)-F68-F68-F70-F70-F69-F69</f>
        <v>58054647358531.531</v>
      </c>
      <c r="G64" s="22"/>
      <c r="H64" s="29"/>
    </row>
    <row r="65" spans="2:8" x14ac:dyDescent="0.2">
      <c r="B65" s="15" t="s">
        <v>71</v>
      </c>
      <c r="C65" s="25" t="s">
        <v>72</v>
      </c>
      <c r="D65" s="23">
        <f>VLOOKUP(B65,'[1]2023'!$A$3:$D$103,4,0)</f>
        <v>28506698653872.301</v>
      </c>
      <c r="E65" s="23"/>
      <c r="F65" s="23">
        <f>VLOOKUP(B65,'[2]Exportar (10)'!A$10:F$882,6,0)</f>
        <v>28530630678019.602</v>
      </c>
      <c r="G65" s="23"/>
      <c r="H65" s="23"/>
    </row>
    <row r="66" spans="2:8" x14ac:dyDescent="0.2">
      <c r="B66" s="15" t="s">
        <v>73</v>
      </c>
      <c r="C66" s="25" t="s">
        <v>74</v>
      </c>
      <c r="D66" s="23">
        <f>VLOOKUP(B66,'[1]2023'!$A$3:$D$103,4,0)</f>
        <v>1794841284909.03</v>
      </c>
      <c r="E66" s="23"/>
      <c r="F66" s="23">
        <f>VLOOKUP(B66,'[2]Exportar (10)'!A$10:F$882,6,0)</f>
        <v>1794841284909.03</v>
      </c>
      <c r="G66" s="23"/>
      <c r="H66" s="23"/>
    </row>
    <row r="67" spans="2:8" x14ac:dyDescent="0.2">
      <c r="B67" s="15" t="s">
        <v>75</v>
      </c>
      <c r="C67" s="25" t="s">
        <v>76</v>
      </c>
      <c r="D67" s="23">
        <f>VLOOKUP(B67,'[1]2023'!$A$3:$D$103,4,0)</f>
        <v>28634523624248.301</v>
      </c>
      <c r="E67" s="23"/>
      <c r="F67" s="23">
        <f>VLOOKUP(B67,'[2]Exportar (10)'!A$10:F$882,6,0)</f>
        <v>28643979132710.5</v>
      </c>
      <c r="G67" s="23"/>
      <c r="H67" s="23"/>
    </row>
    <row r="68" spans="2:8" x14ac:dyDescent="0.2">
      <c r="B68" s="15" t="s">
        <v>77</v>
      </c>
      <c r="C68" s="25" t="s">
        <v>78</v>
      </c>
      <c r="D68" s="23">
        <f>VLOOKUP(B68,'[1]2023'!$A$3:$D$103,4,0)*-1</f>
        <v>722989459896.55005</v>
      </c>
      <c r="E68" s="23"/>
      <c r="F68" s="23">
        <f>VLOOKUP(B68,'[2]Exportar (10)'!A$10:F$882,6,0)*-1</f>
        <v>716067209633.89001</v>
      </c>
      <c r="G68" s="23"/>
      <c r="H68" s="23"/>
    </row>
    <row r="69" spans="2:8" ht="25.5" x14ac:dyDescent="0.2">
      <c r="B69" s="15" t="s">
        <v>79</v>
      </c>
      <c r="C69" s="25" t="s">
        <v>80</v>
      </c>
      <c r="D69" s="23">
        <f>VLOOKUP(B69,'[1]2023'!$A$3:$D$103,4,0)*-1</f>
        <v>198736527473.70999</v>
      </c>
      <c r="E69" s="23"/>
      <c r="F69" s="23">
        <f>VLOOKUP(B69,'[2]Exportar (10)'!A$10:F$882,6,0)*-1</f>
        <v>198736527473.70999</v>
      </c>
      <c r="G69" s="23"/>
      <c r="H69" s="23"/>
    </row>
    <row r="70" spans="2:8" x14ac:dyDescent="0.2">
      <c r="B70" s="15" t="s">
        <v>81</v>
      </c>
      <c r="C70" s="2" t="s">
        <v>82</v>
      </c>
      <c r="D70" s="23">
        <f>IFERROR(VLOOKUP(B70,'[1]2023'!$A$3:$D$103,4,0),0)*-1</f>
        <v>0</v>
      </c>
      <c r="E70" s="23"/>
      <c r="F70" s="23">
        <f>VLOOKUP(B70,'[2]Exportar (10)'!A$10:F$882,6,0)</f>
        <v>0</v>
      </c>
      <c r="G70" s="23"/>
      <c r="H70" s="23"/>
    </row>
    <row r="72" spans="2:8" x14ac:dyDescent="0.2">
      <c r="B72" s="11" t="s">
        <v>30</v>
      </c>
      <c r="C72" s="20" t="s">
        <v>31</v>
      </c>
      <c r="D72" s="21">
        <f>SUM(D73:D77)-D76-D76</f>
        <v>14885895227658.469</v>
      </c>
      <c r="E72" s="22"/>
      <c r="F72" s="21">
        <f>SUM(F73:F77)-F76-F76</f>
        <v>16133506880394.859</v>
      </c>
      <c r="G72" s="22"/>
      <c r="H72" s="29"/>
    </row>
    <row r="73" spans="2:8" x14ac:dyDescent="0.2">
      <c r="B73" s="15" t="s">
        <v>34</v>
      </c>
      <c r="C73" s="2" t="s">
        <v>35</v>
      </c>
      <c r="D73" s="23">
        <f>VLOOKUP(B73,'[1]2023'!$A$3:$D$103,4,0)</f>
        <v>5730784535774.2402</v>
      </c>
      <c r="E73" s="23"/>
      <c r="F73" s="23">
        <v>5606745931468.4102</v>
      </c>
      <c r="G73" s="23"/>
      <c r="H73" s="23"/>
    </row>
    <row r="74" spans="2:8" x14ac:dyDescent="0.2">
      <c r="B74" s="15" t="s">
        <v>36</v>
      </c>
      <c r="C74" s="30" t="s">
        <v>37</v>
      </c>
      <c r="D74" s="23">
        <f>VLOOKUP(B74,'[1]2023'!$A$3:$D$103,4,0)</f>
        <v>2634009454</v>
      </c>
      <c r="E74" s="23"/>
      <c r="F74" s="23">
        <f>VLOOKUP(B74,'[2]Exportar (10)'!A$10:F$882,6,0)</f>
        <v>2634009454</v>
      </c>
      <c r="G74" s="23"/>
      <c r="H74" s="23"/>
    </row>
    <row r="75" spans="2:8" x14ac:dyDescent="0.2">
      <c r="B75" s="15" t="s">
        <v>83</v>
      </c>
      <c r="C75" s="25" t="s">
        <v>84</v>
      </c>
      <c r="D75" s="23">
        <f>VLOOKUP(B75,'[1]2023'!$A$3:$D$103,4,0)</f>
        <v>231232644767.51999</v>
      </c>
      <c r="E75" s="23"/>
      <c r="F75" s="23">
        <f>VLOOKUP(B75,'[2]Exportar (10)'!A$10:F$882,6,0)</f>
        <v>229345433416.62</v>
      </c>
      <c r="G75" s="23"/>
      <c r="H75" s="23"/>
    </row>
    <row r="76" spans="2:8" x14ac:dyDescent="0.2">
      <c r="B76" s="15" t="s">
        <v>85</v>
      </c>
      <c r="C76" s="25" t="s">
        <v>86</v>
      </c>
      <c r="D76" s="23">
        <f>VLOOKUP(B76,'[1]2023'!$A$3:$D$103,4,0)*-1</f>
        <v>19547024883.740002</v>
      </c>
      <c r="E76" s="23"/>
      <c r="F76" s="23">
        <f>VLOOKUP(B76,'[2]Exportar (10)'!A$10:F$882,6,0)*-1</f>
        <v>19104743610.57</v>
      </c>
      <c r="G76" s="23"/>
      <c r="H76" s="23"/>
    </row>
    <row r="77" spans="2:8" ht="28.5" customHeight="1" x14ac:dyDescent="0.2">
      <c r="B77" s="31" t="s">
        <v>87</v>
      </c>
      <c r="C77" s="25" t="s">
        <v>88</v>
      </c>
      <c r="D77" s="32">
        <f>VLOOKUP(B77,'[1]2023'!$A$3:$D$103,4,0)</f>
        <v>8940791062546.4492</v>
      </c>
      <c r="E77" s="33"/>
      <c r="F77" s="23">
        <f>VLOOKUP(B77,'[2]Exportar (10)'!A$10:F$882,6,0)</f>
        <v>10313886249666.4</v>
      </c>
      <c r="G77" s="32"/>
      <c r="H77" s="23"/>
    </row>
    <row r="78" spans="2:8" x14ac:dyDescent="0.2">
      <c r="B78" s="15"/>
      <c r="C78" s="11" t="s">
        <v>89</v>
      </c>
      <c r="D78" s="21">
        <f>+D11+D34</f>
        <v>76359109901941.375</v>
      </c>
      <c r="E78" s="22"/>
      <c r="F78" s="21">
        <f>+F11+F34</f>
        <v>77680511787765.016</v>
      </c>
      <c r="G78" s="22"/>
    </row>
    <row r="79" spans="2:8" x14ac:dyDescent="0.2">
      <c r="D79" s="23"/>
      <c r="E79" s="2"/>
      <c r="F79" s="23"/>
      <c r="G79" s="23"/>
    </row>
    <row r="80" spans="2:8" x14ac:dyDescent="0.2">
      <c r="B80" s="5" t="s">
        <v>4</v>
      </c>
      <c r="C80" s="6" t="s">
        <v>5</v>
      </c>
      <c r="D80" s="7" t="str">
        <f>+D7</f>
        <v>MARZO DE 2023</v>
      </c>
      <c r="E80" s="8"/>
      <c r="F80" s="9" t="str">
        <f>+F7</f>
        <v>DICIEMBRE DE 2022</v>
      </c>
      <c r="G80" s="10"/>
    </row>
    <row r="81" spans="2:8" x14ac:dyDescent="0.2">
      <c r="B81" s="11"/>
      <c r="C81" s="11"/>
      <c r="D81" s="8"/>
      <c r="E81" s="8"/>
      <c r="F81" s="8"/>
      <c r="G81" s="8"/>
    </row>
    <row r="82" spans="2:8" x14ac:dyDescent="0.2">
      <c r="B82" s="11"/>
      <c r="C82" s="13" t="s">
        <v>90</v>
      </c>
      <c r="D82" s="8"/>
      <c r="E82" s="8"/>
      <c r="F82" s="8"/>
      <c r="G82" s="8"/>
      <c r="H82" s="34" t="s">
        <v>91</v>
      </c>
    </row>
    <row r="83" spans="2:8" x14ac:dyDescent="0.2">
      <c r="C83" s="20"/>
      <c r="D83" s="22"/>
      <c r="E83" s="22"/>
      <c r="F83" s="22"/>
      <c r="G83" s="22"/>
    </row>
    <row r="84" spans="2:8" x14ac:dyDescent="0.2">
      <c r="C84" s="20" t="s">
        <v>92</v>
      </c>
      <c r="D84" s="21">
        <f>+D86+D89+D99+D105</f>
        <v>1433732092134.52</v>
      </c>
      <c r="E84" s="22"/>
      <c r="F84" s="21">
        <f>+F86+F89+F99+F102+F105</f>
        <v>1421012853633.1101</v>
      </c>
      <c r="G84" s="22"/>
    </row>
    <row r="85" spans="2:8" x14ac:dyDescent="0.2">
      <c r="D85" s="23"/>
      <c r="E85" s="23"/>
      <c r="F85" s="23"/>
      <c r="G85" s="23"/>
    </row>
    <row r="86" spans="2:8" x14ac:dyDescent="0.2">
      <c r="B86" s="11" t="s">
        <v>93</v>
      </c>
      <c r="C86" s="20" t="s">
        <v>94</v>
      </c>
      <c r="D86" s="21">
        <f>+D87</f>
        <v>142092023710.60999</v>
      </c>
      <c r="E86" s="22"/>
      <c r="F86" s="21">
        <f>+F87</f>
        <v>142092023710.61002</v>
      </c>
      <c r="G86" s="22"/>
      <c r="H86" s="14"/>
    </row>
    <row r="87" spans="2:8" x14ac:dyDescent="0.2">
      <c r="B87" s="15" t="s">
        <v>95</v>
      </c>
      <c r="C87" s="26" t="s">
        <v>96</v>
      </c>
      <c r="D87" s="23">
        <f>VLOOKUP(B87,'[1]2023'!$A$3:$D$103,3,0)</f>
        <v>142092023710.60999</v>
      </c>
      <c r="E87" s="23"/>
      <c r="F87" s="23">
        <v>142092023710.61002</v>
      </c>
      <c r="G87" s="23"/>
      <c r="H87" s="23"/>
    </row>
    <row r="88" spans="2:8" x14ac:dyDescent="0.2">
      <c r="D88" s="23"/>
      <c r="E88" s="23"/>
      <c r="F88" s="23"/>
      <c r="G88" s="23"/>
    </row>
    <row r="89" spans="2:8" x14ac:dyDescent="0.2">
      <c r="B89" s="11" t="s">
        <v>97</v>
      </c>
      <c r="C89" s="20" t="s">
        <v>98</v>
      </c>
      <c r="D89" s="21">
        <f>SUM(D90:D97)</f>
        <v>1266153218659.9299</v>
      </c>
      <c r="E89" s="22"/>
      <c r="F89" s="21">
        <f>SUM(F90:F97)</f>
        <v>1255749511470.52</v>
      </c>
      <c r="G89" s="22"/>
      <c r="H89" s="29"/>
    </row>
    <row r="90" spans="2:8" x14ac:dyDescent="0.2">
      <c r="B90" s="31" t="s">
        <v>99</v>
      </c>
      <c r="C90" s="2" t="s">
        <v>100</v>
      </c>
      <c r="D90" s="23">
        <f>VLOOKUP(B90,'[1]2023'!$A$3:$D$103,3,0)</f>
        <v>93079894417.289993</v>
      </c>
      <c r="E90" s="23"/>
      <c r="F90" s="23">
        <f>VLOOKUP(B90,'[2]Exportar (10)'!A$10:F$882,6,0)</f>
        <v>126332908435.34</v>
      </c>
      <c r="G90" s="23"/>
      <c r="H90" s="23"/>
    </row>
    <row r="91" spans="2:8" ht="12.75" customHeight="1" x14ac:dyDescent="0.2">
      <c r="B91" s="31" t="s">
        <v>101</v>
      </c>
      <c r="C91" s="2" t="s">
        <v>102</v>
      </c>
      <c r="D91" s="23">
        <f>VLOOKUP(B91,'[1]2023'!$A$3:$D$103,3,0)</f>
        <v>0</v>
      </c>
      <c r="E91" s="23"/>
      <c r="F91" s="2">
        <f>VLOOKUP(B91,'[2]Exportar (10)'!A$10:F$882,6,0)</f>
        <v>0</v>
      </c>
      <c r="H91" s="23"/>
    </row>
    <row r="92" spans="2:8" x14ac:dyDescent="0.2">
      <c r="B92" s="31" t="s">
        <v>103</v>
      </c>
      <c r="C92" s="2" t="s">
        <v>104</v>
      </c>
      <c r="D92" s="23">
        <f>VLOOKUP(B92,'[1]2023'!$A$3:$D$103,3,0)</f>
        <v>5290854322.7799997</v>
      </c>
      <c r="E92" s="23"/>
      <c r="F92" s="23">
        <f>VLOOKUP(B92,'[2]Exportar (10)'!A$10:F$882,6,0)</f>
        <v>4380685540.3599997</v>
      </c>
      <c r="G92" s="23"/>
      <c r="H92" s="23"/>
    </row>
    <row r="93" spans="2:8" x14ac:dyDescent="0.2">
      <c r="B93" s="15" t="s">
        <v>105</v>
      </c>
      <c r="C93" s="25" t="s">
        <v>106</v>
      </c>
      <c r="D93" s="23">
        <f>VLOOKUP(B93,'[1]2023'!$A$3:$D$103,3,0)</f>
        <v>232863300</v>
      </c>
      <c r="E93" s="23"/>
      <c r="F93" s="23">
        <f>VLOOKUP(B93,'[2]Exportar (10)'!A$10:F$882,6,0)</f>
        <v>4550000</v>
      </c>
      <c r="G93" s="23"/>
      <c r="H93" s="23"/>
    </row>
    <row r="94" spans="2:8" x14ac:dyDescent="0.2">
      <c r="B94" s="15" t="s">
        <v>107</v>
      </c>
      <c r="C94" s="25" t="s">
        <v>108</v>
      </c>
      <c r="D94" s="23">
        <f>VLOOKUP(B94,'[1]2023'!$A$3:$D$103,3,0)</f>
        <v>566587616.45000005</v>
      </c>
      <c r="E94" s="23"/>
      <c r="F94" s="23">
        <f>VLOOKUP(B94,'[2]Exportar (10)'!A$10:F$882,6,0)</f>
        <v>2534845118.4499998</v>
      </c>
      <c r="G94" s="23"/>
      <c r="H94" s="23"/>
    </row>
    <row r="95" spans="2:8" x14ac:dyDescent="0.2">
      <c r="B95" s="15" t="s">
        <v>109</v>
      </c>
      <c r="C95" s="25" t="s">
        <v>110</v>
      </c>
      <c r="D95" s="23">
        <f>VLOOKUP(B95,'[1]2023'!$A$3:$D$103,3,0)</f>
        <v>204749000</v>
      </c>
      <c r="E95" s="23"/>
      <c r="F95" s="23">
        <f>VLOOKUP(B95,'[2]Exportar (10)'!A$10:F$882,6,0)</f>
        <v>53233000</v>
      </c>
      <c r="G95" s="23"/>
      <c r="H95" s="23"/>
    </row>
    <row r="96" spans="2:8" x14ac:dyDescent="0.2">
      <c r="B96" s="15" t="s">
        <v>111</v>
      </c>
      <c r="C96" s="25" t="s">
        <v>112</v>
      </c>
      <c r="D96" s="23">
        <f>VLOOKUP(B96,'[1]2023'!$A$3:$D$103,3,0)</f>
        <v>1166594872141</v>
      </c>
      <c r="E96" s="23"/>
      <c r="F96" s="23">
        <f>VLOOKUP(B96,'[2]Exportar (10)'!A$10:F$882,6,0)</f>
        <v>1121654936903.5601</v>
      </c>
      <c r="G96" s="23"/>
      <c r="H96" s="23"/>
    </row>
    <row r="97" spans="2:8" x14ac:dyDescent="0.2">
      <c r="B97" s="15" t="s">
        <v>113</v>
      </c>
      <c r="C97" s="25" t="s">
        <v>114</v>
      </c>
      <c r="D97" s="23">
        <f>VLOOKUP(B97,'[1]2023'!$A$3:$D$103,3,0)</f>
        <v>183397862.41</v>
      </c>
      <c r="E97" s="23"/>
      <c r="F97" s="23">
        <f>VLOOKUP(B97,'[2]Exportar (10)'!A$10:F$882,6,0)</f>
        <v>788352472.80999994</v>
      </c>
      <c r="G97" s="23"/>
      <c r="H97" s="23"/>
    </row>
    <row r="98" spans="2:8" x14ac:dyDescent="0.2">
      <c r="C98" s="25"/>
      <c r="D98" s="23"/>
      <c r="E98" s="23"/>
      <c r="F98" s="23"/>
      <c r="G98" s="23"/>
    </row>
    <row r="99" spans="2:8" x14ac:dyDescent="0.2">
      <c r="B99" s="11" t="s">
        <v>115</v>
      </c>
      <c r="C99" s="35" t="s">
        <v>116</v>
      </c>
      <c r="D99" s="21">
        <f>+D100</f>
        <v>7594051135</v>
      </c>
      <c r="E99" s="22"/>
      <c r="F99" s="21">
        <f>+F100</f>
        <v>5278519823</v>
      </c>
      <c r="G99" s="22"/>
      <c r="H99" s="14"/>
    </row>
    <row r="100" spans="2:8" x14ac:dyDescent="0.2">
      <c r="B100" s="15" t="s">
        <v>117</v>
      </c>
      <c r="C100" s="2" t="s">
        <v>118</v>
      </c>
      <c r="D100" s="23">
        <f>VLOOKUP(B100,'[1]2023'!$A$3:$D$103,3,0)</f>
        <v>7594051135</v>
      </c>
      <c r="E100" s="23"/>
      <c r="F100" s="23">
        <f>VLOOKUP(B100,'[2]Exportar (10)'!A$10:F$882,6,0)</f>
        <v>5278519823</v>
      </c>
      <c r="G100" s="23"/>
      <c r="H100" s="23"/>
    </row>
    <row r="101" spans="2:8" x14ac:dyDescent="0.2">
      <c r="D101" s="23"/>
      <c r="E101" s="2"/>
      <c r="F101" s="23"/>
      <c r="G101" s="23"/>
    </row>
    <row r="102" spans="2:8" ht="12.75" customHeight="1" x14ac:dyDescent="0.2">
      <c r="B102" s="11" t="s">
        <v>119</v>
      </c>
      <c r="C102" s="20" t="s">
        <v>120</v>
      </c>
      <c r="D102" s="21">
        <f>+D103</f>
        <v>0</v>
      </c>
      <c r="E102" s="2"/>
      <c r="F102" s="21">
        <f>+F103</f>
        <v>0</v>
      </c>
      <c r="G102" s="22"/>
    </row>
    <row r="103" spans="2:8" ht="12.75" customHeight="1" x14ac:dyDescent="0.2">
      <c r="B103" s="15" t="s">
        <v>121</v>
      </c>
      <c r="C103" s="2" t="s">
        <v>122</v>
      </c>
      <c r="D103" s="23">
        <f>VLOOKUP(B103,'[1]2023'!$A$3:$D$103,3,0)</f>
        <v>0</v>
      </c>
      <c r="E103" s="2"/>
      <c r="F103" s="23">
        <v>0</v>
      </c>
      <c r="G103" s="23"/>
    </row>
    <row r="104" spans="2:8" ht="12.75" customHeight="1" x14ac:dyDescent="0.2">
      <c r="D104" s="23"/>
      <c r="E104" s="2"/>
      <c r="F104" s="23"/>
      <c r="G104" s="23"/>
    </row>
    <row r="105" spans="2:8" ht="12.75" customHeight="1" x14ac:dyDescent="0.2">
      <c r="B105" s="11" t="s">
        <v>123</v>
      </c>
      <c r="C105" s="20" t="s">
        <v>124</v>
      </c>
      <c r="D105" s="21">
        <f>+D106</f>
        <v>17892798628.98</v>
      </c>
      <c r="E105" s="22"/>
      <c r="F105" s="21">
        <f>+F106</f>
        <v>17892798628.98</v>
      </c>
      <c r="G105" s="22"/>
      <c r="H105" s="14"/>
    </row>
    <row r="106" spans="2:8" ht="12.75" customHeight="1" x14ac:dyDescent="0.2">
      <c r="B106" s="15" t="s">
        <v>125</v>
      </c>
      <c r="C106" s="2" t="s">
        <v>126</v>
      </c>
      <c r="D106" s="23">
        <f>VLOOKUP(B106,'[1]2023'!$A$3:$D$103,3,0)</f>
        <v>17892798628.98</v>
      </c>
      <c r="E106" s="23"/>
      <c r="F106" s="23">
        <f>VLOOKUP(B106,'[2]Exportar (10)'!A$10:F$882,6,0)</f>
        <v>17892798628.98</v>
      </c>
      <c r="G106" s="23"/>
      <c r="H106" s="23"/>
    </row>
    <row r="107" spans="2:8" ht="12.75" customHeight="1" x14ac:dyDescent="0.2">
      <c r="B107" s="15"/>
      <c r="D107" s="23"/>
      <c r="E107" s="23"/>
      <c r="F107" s="23"/>
      <c r="G107" s="23"/>
    </row>
    <row r="108" spans="2:8" x14ac:dyDescent="0.2">
      <c r="B108" s="15"/>
      <c r="C108" s="20" t="s">
        <v>127</v>
      </c>
      <c r="D108" s="21">
        <f>+D110+D113+D118</f>
        <v>43954700048290.219</v>
      </c>
      <c r="E108" s="22"/>
      <c r="F108" s="21">
        <f>+F110+F113+F118</f>
        <v>45344354725175.297</v>
      </c>
      <c r="G108" s="22"/>
    </row>
    <row r="109" spans="2:8" x14ac:dyDescent="0.2">
      <c r="B109" s="15"/>
      <c r="D109" s="23"/>
      <c r="E109" s="23"/>
      <c r="F109" s="23"/>
      <c r="G109" s="23"/>
    </row>
    <row r="110" spans="2:8" x14ac:dyDescent="0.2">
      <c r="B110" s="11" t="s">
        <v>93</v>
      </c>
      <c r="C110" s="20" t="s">
        <v>94</v>
      </c>
      <c r="D110" s="21">
        <f>+D111</f>
        <v>20199370942844.023</v>
      </c>
      <c r="E110" s="22"/>
      <c r="F110" s="21">
        <f>+F111</f>
        <v>21589025619729.102</v>
      </c>
      <c r="G110" s="22"/>
      <c r="H110" s="14"/>
    </row>
    <row r="111" spans="2:8" x14ac:dyDescent="0.2">
      <c r="B111" s="15" t="s">
        <v>95</v>
      </c>
      <c r="C111" s="26" t="s">
        <v>96</v>
      </c>
      <c r="D111" s="23">
        <f>VLOOKUP(B111,'[1]2023'!$A$3:$D$103,4,0)</f>
        <v>20199370942844.023</v>
      </c>
      <c r="E111" s="23"/>
      <c r="F111" s="23">
        <v>21589025619729.102</v>
      </c>
      <c r="G111" s="23"/>
      <c r="H111" s="23"/>
    </row>
    <row r="112" spans="2:8" x14ac:dyDescent="0.2">
      <c r="D112" s="23"/>
      <c r="E112" s="2"/>
      <c r="F112" s="23"/>
      <c r="G112" s="23"/>
    </row>
    <row r="113" spans="2:8" x14ac:dyDescent="0.2">
      <c r="B113" s="11" t="s">
        <v>119</v>
      </c>
      <c r="C113" s="20" t="s">
        <v>120</v>
      </c>
      <c r="D113" s="21">
        <f>SUM(D114:D116)</f>
        <v>752937312700.68994</v>
      </c>
      <c r="E113" s="22"/>
      <c r="F113" s="21">
        <f>SUM(F114:F116)</f>
        <v>752937312700.68994</v>
      </c>
      <c r="G113" s="22"/>
      <c r="H113" s="14"/>
    </row>
    <row r="114" spans="2:8" x14ac:dyDescent="0.2">
      <c r="B114" s="15" t="s">
        <v>128</v>
      </c>
      <c r="C114" s="2" t="s">
        <v>129</v>
      </c>
      <c r="D114" s="23">
        <f>VLOOKUP(B114,'[1]2023'!$A$3:$D$103,4,0)</f>
        <v>752937312700.68994</v>
      </c>
      <c r="E114" s="22"/>
      <c r="F114" s="23">
        <f>VLOOKUP(B114,'[2]Exportar (10)'!A$10:F$882,6,0)</f>
        <v>752937312700.68994</v>
      </c>
      <c r="G114" s="23"/>
      <c r="H114" s="23"/>
    </row>
    <row r="115" spans="2:8" ht="12.75" customHeight="1" x14ac:dyDescent="0.2">
      <c r="B115" s="15" t="s">
        <v>130</v>
      </c>
      <c r="C115" s="2" t="s">
        <v>131</v>
      </c>
      <c r="D115" s="23">
        <f>VLOOKUP(B115,'[1]2023'!$A$3:$D$103,4,0)</f>
        <v>0</v>
      </c>
      <c r="E115" s="23"/>
      <c r="F115" s="23">
        <f>VLOOKUP(B115,'[2]Exportar (10)'!A$10:F$882,6,0)</f>
        <v>0</v>
      </c>
      <c r="G115" s="23"/>
      <c r="H115" s="23"/>
    </row>
    <row r="116" spans="2:8" ht="12.75" customHeight="1" x14ac:dyDescent="0.2">
      <c r="B116" s="15" t="s">
        <v>121</v>
      </c>
      <c r="C116" s="2" t="s">
        <v>122</v>
      </c>
      <c r="D116" s="23">
        <f>VLOOKUP(B116,'[1]2023'!$A$3:$D$103,4,0)</f>
        <v>0</v>
      </c>
      <c r="E116" s="23"/>
      <c r="F116" s="23">
        <f>VLOOKUP(B116,'[2]Exportar (10)'!A$10:F$882,6,0)</f>
        <v>0</v>
      </c>
      <c r="G116" s="23"/>
      <c r="H116" s="23"/>
    </row>
    <row r="117" spans="2:8" x14ac:dyDescent="0.2">
      <c r="D117" s="23"/>
      <c r="E117" s="2"/>
      <c r="F117" s="23"/>
      <c r="G117" s="23"/>
    </row>
    <row r="118" spans="2:8" x14ac:dyDescent="0.2">
      <c r="B118" s="11" t="s">
        <v>123</v>
      </c>
      <c r="C118" s="20" t="s">
        <v>124</v>
      </c>
      <c r="D118" s="21">
        <f>+D119+D120</f>
        <v>23002391792745.5</v>
      </c>
      <c r="E118" s="22"/>
      <c r="F118" s="21">
        <f>+F119+F120</f>
        <v>23002391792745.5</v>
      </c>
      <c r="G118" s="22"/>
      <c r="H118" s="14"/>
    </row>
    <row r="119" spans="2:8" x14ac:dyDescent="0.2">
      <c r="B119" s="15" t="s">
        <v>125</v>
      </c>
      <c r="C119" s="2" t="s">
        <v>126</v>
      </c>
      <c r="D119" s="23">
        <f>VLOOKUP(B119,'[1]2023'!$A$3:$D$103,4,0)</f>
        <v>0</v>
      </c>
      <c r="E119" s="22"/>
      <c r="F119" s="23">
        <v>0</v>
      </c>
      <c r="G119" s="23"/>
      <c r="H119" s="23"/>
    </row>
    <row r="120" spans="2:8" x14ac:dyDescent="0.2">
      <c r="B120" s="15" t="s">
        <v>132</v>
      </c>
      <c r="C120" s="2" t="s">
        <v>133</v>
      </c>
      <c r="D120" s="23">
        <f>VLOOKUP(B120,'[1]2023'!$A$3:$D$103,4,0)</f>
        <v>23002391792745.5</v>
      </c>
      <c r="E120" s="23"/>
      <c r="F120" s="23">
        <f>VLOOKUP(B120,'[2]Exportar (10)'!A$10:F$882,6,0)</f>
        <v>23002391792745.5</v>
      </c>
      <c r="G120" s="23"/>
      <c r="H120" s="23"/>
    </row>
    <row r="121" spans="2:8" x14ac:dyDescent="0.2">
      <c r="B121" s="15"/>
      <c r="D121" s="23"/>
      <c r="E121" s="23"/>
      <c r="F121" s="23"/>
      <c r="G121" s="23"/>
    </row>
    <row r="122" spans="2:8" x14ac:dyDescent="0.2">
      <c r="B122" s="18"/>
      <c r="C122" s="11" t="s">
        <v>134</v>
      </c>
      <c r="D122" s="21">
        <f>+D84+D108</f>
        <v>45388432140424.742</v>
      </c>
      <c r="E122" s="22"/>
      <c r="F122" s="21">
        <f>+F84+F108</f>
        <v>46765367578808.406</v>
      </c>
      <c r="G122" s="22"/>
    </row>
    <row r="123" spans="2:8" x14ac:dyDescent="0.2">
      <c r="B123" s="18"/>
      <c r="C123" s="20"/>
      <c r="D123" s="22"/>
      <c r="E123" s="22"/>
      <c r="F123" s="22"/>
      <c r="G123" s="22"/>
    </row>
    <row r="124" spans="2:8" x14ac:dyDescent="0.2">
      <c r="B124" s="18"/>
      <c r="C124" s="11" t="s">
        <v>135</v>
      </c>
      <c r="D124" s="22"/>
      <c r="E124" s="22"/>
      <c r="F124" s="22"/>
      <c r="G124" s="22"/>
      <c r="H124" s="34" t="s">
        <v>136</v>
      </c>
    </row>
    <row r="125" spans="2:8" x14ac:dyDescent="0.2">
      <c r="B125" s="18"/>
      <c r="C125" s="20"/>
      <c r="D125" s="22"/>
      <c r="E125" s="22"/>
      <c r="F125" s="22"/>
      <c r="G125" s="22"/>
    </row>
    <row r="126" spans="2:8" x14ac:dyDescent="0.2">
      <c r="B126" s="11" t="s">
        <v>137</v>
      </c>
      <c r="C126" s="20" t="s">
        <v>138</v>
      </c>
      <c r="D126" s="21">
        <f>SUM(D127:D129)</f>
        <v>30970677761516.609</v>
      </c>
      <c r="E126" s="22"/>
      <c r="F126" s="21">
        <f>SUM(F127:F129)</f>
        <v>30915144208956.711</v>
      </c>
      <c r="G126" s="22"/>
      <c r="H126" s="34"/>
    </row>
    <row r="127" spans="2:8" x14ac:dyDescent="0.2">
      <c r="B127" s="15" t="s">
        <v>139</v>
      </c>
      <c r="C127" s="2" t="s">
        <v>140</v>
      </c>
      <c r="D127" s="23">
        <f>VLOOKUP(B127,'[1]2023'!$A$3:$D$103,4,0)</f>
        <v>13090486611978.699</v>
      </c>
      <c r="E127" s="23"/>
      <c r="F127" s="23">
        <f>VLOOKUP(B127,'[2]Exportar (10)'!A$10:F$882,6,0)</f>
        <v>13090486611978.699</v>
      </c>
      <c r="G127" s="23"/>
      <c r="H127" s="23"/>
    </row>
    <row r="128" spans="2:8" x14ac:dyDescent="0.2">
      <c r="B128" s="15" t="s">
        <v>141</v>
      </c>
      <c r="C128" s="2" t="s">
        <v>142</v>
      </c>
      <c r="D128" s="23">
        <f>VLOOKUP(B128,'[1]2023'!$A$3:$D$103,4,0)</f>
        <v>17787369066156.898</v>
      </c>
      <c r="E128" s="23"/>
      <c r="F128" s="23">
        <f>VLOOKUP(B128,'[2]Exportar (10)'!A$10:F$882,6,0)</f>
        <v>15968206439848.4</v>
      </c>
      <c r="G128" s="23"/>
      <c r="H128" s="23"/>
    </row>
    <row r="129" spans="2:8" x14ac:dyDescent="0.2">
      <c r="B129" s="15" t="s">
        <v>143</v>
      </c>
      <c r="C129" s="2" t="s">
        <v>144</v>
      </c>
      <c r="D129" s="23">
        <f>+'[1]Anexo (3) Form'!D29</f>
        <v>92822083381.009888</v>
      </c>
      <c r="E129" s="23"/>
      <c r="F129" s="23">
        <v>1856451157129.6104</v>
      </c>
      <c r="G129" s="23"/>
      <c r="H129" s="23"/>
    </row>
    <row r="130" spans="2:8" x14ac:dyDescent="0.2">
      <c r="B130" s="15"/>
      <c r="D130" s="23"/>
      <c r="E130" s="23"/>
      <c r="F130" s="23"/>
      <c r="G130" s="23"/>
      <c r="H130" s="23"/>
    </row>
    <row r="131" spans="2:8" x14ac:dyDescent="0.2">
      <c r="B131" s="15"/>
      <c r="D131" s="23"/>
      <c r="E131" s="23"/>
      <c r="F131" s="23"/>
      <c r="G131" s="23"/>
    </row>
    <row r="132" spans="2:8" x14ac:dyDescent="0.2">
      <c r="B132" s="18"/>
      <c r="C132" s="11" t="s">
        <v>145</v>
      </c>
      <c r="D132" s="21">
        <f>+D126</f>
        <v>30970677761516.609</v>
      </c>
      <c r="E132" s="22"/>
      <c r="F132" s="21">
        <f>+F126</f>
        <v>30915144208956.711</v>
      </c>
      <c r="G132" s="22"/>
    </row>
    <row r="133" spans="2:8" x14ac:dyDescent="0.2">
      <c r="D133" s="23"/>
      <c r="E133" s="2"/>
      <c r="F133" s="23"/>
      <c r="G133" s="23"/>
    </row>
    <row r="134" spans="2:8" x14ac:dyDescent="0.2">
      <c r="B134" s="15"/>
      <c r="C134" s="11" t="s">
        <v>146</v>
      </c>
      <c r="D134" s="21">
        <f>+D122+D132</f>
        <v>76359109901941.344</v>
      </c>
      <c r="E134" s="22"/>
      <c r="F134" s="21">
        <f>+F122+F132</f>
        <v>77680511787765.125</v>
      </c>
      <c r="G134" s="22"/>
    </row>
    <row r="135" spans="2:8" x14ac:dyDescent="0.2">
      <c r="D135" s="36"/>
      <c r="E135" s="37"/>
      <c r="F135" s="36"/>
      <c r="G135" s="36"/>
    </row>
    <row r="136" spans="2:8" x14ac:dyDescent="0.2">
      <c r="D136" s="36"/>
      <c r="E136" s="37"/>
      <c r="F136" s="36"/>
      <c r="G136" s="36"/>
    </row>
    <row r="137" spans="2:8" x14ac:dyDescent="0.2">
      <c r="C137" s="11" t="s">
        <v>147</v>
      </c>
      <c r="D137" s="38"/>
      <c r="E137" s="38"/>
      <c r="F137" s="38"/>
      <c r="G137" s="38"/>
    </row>
    <row r="138" spans="2:8" x14ac:dyDescent="0.2">
      <c r="D138" s="36"/>
      <c r="E138" s="37"/>
      <c r="F138" s="36"/>
      <c r="G138" s="36"/>
    </row>
    <row r="139" spans="2:8" x14ac:dyDescent="0.2">
      <c r="C139" s="39" t="s">
        <v>148</v>
      </c>
      <c r="D139" s="21">
        <f>+D141+D145-D151</f>
        <v>0</v>
      </c>
      <c r="E139" s="22"/>
      <c r="F139" s="21">
        <f>+F141+F145-F151</f>
        <v>0</v>
      </c>
      <c r="G139" s="22"/>
    </row>
    <row r="140" spans="2:8" x14ac:dyDescent="0.2">
      <c r="C140" s="39"/>
      <c r="D140" s="22"/>
      <c r="E140" s="22"/>
      <c r="F140" s="22"/>
      <c r="G140" s="22"/>
    </row>
    <row r="141" spans="2:8" x14ac:dyDescent="0.2">
      <c r="B141" s="11" t="s">
        <v>149</v>
      </c>
      <c r="C141" s="39" t="s">
        <v>150</v>
      </c>
      <c r="D141" s="22">
        <f>+D142+D143</f>
        <v>650536796942.32996</v>
      </c>
      <c r="E141" s="23"/>
      <c r="F141" s="22">
        <f>+F142+F143</f>
        <v>650536796942.32996</v>
      </c>
      <c r="G141" s="22"/>
      <c r="H141" s="34"/>
    </row>
    <row r="142" spans="2:8" x14ac:dyDescent="0.2">
      <c r="B142" s="15" t="s">
        <v>151</v>
      </c>
      <c r="C142" s="40" t="s">
        <v>152</v>
      </c>
      <c r="D142" s="23">
        <f>VLOOKUP(B142,'[1]2023'!$A$3:$D$103,4,0)</f>
        <v>633944796942.32996</v>
      </c>
      <c r="E142" s="23"/>
      <c r="F142" s="23">
        <f>VLOOKUP(B142,'[2]Exportar (10)'!A$10:F$882,6,0)</f>
        <v>633944796942.32996</v>
      </c>
      <c r="G142" s="23"/>
    </row>
    <row r="143" spans="2:8" x14ac:dyDescent="0.2">
      <c r="B143" s="15" t="s">
        <v>153</v>
      </c>
      <c r="C143" s="40" t="s">
        <v>154</v>
      </c>
      <c r="D143" s="23">
        <f>VLOOKUP(B143,'[1]2023'!$A$3:$D$103,4,0)</f>
        <v>16592000000</v>
      </c>
      <c r="E143" s="23"/>
      <c r="F143" s="23">
        <f>VLOOKUP(B143,'[2]Exportar (10)'!A$10:F$882,6,0)</f>
        <v>16592000000</v>
      </c>
      <c r="G143" s="23"/>
    </row>
    <row r="144" spans="2:8" x14ac:dyDescent="0.2">
      <c r="B144" s="15"/>
      <c r="C144" s="40"/>
      <c r="D144" s="23"/>
      <c r="E144" s="23"/>
      <c r="F144" s="23"/>
      <c r="G144" s="23"/>
    </row>
    <row r="145" spans="2:8" x14ac:dyDescent="0.2">
      <c r="B145" s="11" t="s">
        <v>155</v>
      </c>
      <c r="C145" s="20" t="s">
        <v>156</v>
      </c>
      <c r="D145" s="22">
        <f>D146+D147+D148+D149</f>
        <v>7602739.6900000004</v>
      </c>
      <c r="E145" s="23"/>
      <c r="F145" s="22">
        <f>F146+F147+F148+F149</f>
        <v>7602739.6900000004</v>
      </c>
      <c r="G145" s="22"/>
      <c r="H145" s="34"/>
    </row>
    <row r="146" spans="2:8" x14ac:dyDescent="0.2">
      <c r="B146" s="15" t="s">
        <v>157</v>
      </c>
      <c r="C146" s="2" t="s">
        <v>158</v>
      </c>
      <c r="D146" s="23">
        <f>VLOOKUP(B146,'[1]2023'!$A$3:$D$103,4,0)</f>
        <v>0</v>
      </c>
      <c r="E146" s="23"/>
      <c r="F146" s="23">
        <f>VLOOKUP(B146,'[2]Exportar (10)'!A$10:F$882,6,0)</f>
        <v>0</v>
      </c>
      <c r="G146" s="23"/>
    </row>
    <row r="147" spans="2:8" x14ac:dyDescent="0.2">
      <c r="B147" s="15" t="s">
        <v>159</v>
      </c>
      <c r="C147" s="2" t="s">
        <v>160</v>
      </c>
      <c r="D147" s="23">
        <f>VLOOKUP(B147,'[1]2023'!$A$3:$D$103,4,0)</f>
        <v>7602739.6900000004</v>
      </c>
      <c r="E147" s="23"/>
      <c r="F147" s="23">
        <f>VLOOKUP(B147,'[2]Exportar (10)'!A$10:F$882,6,0)</f>
        <v>7602739.6900000004</v>
      </c>
      <c r="G147" s="23"/>
    </row>
    <row r="148" spans="2:8" x14ac:dyDescent="0.2">
      <c r="B148" s="15" t="s">
        <v>161</v>
      </c>
      <c r="C148" s="2" t="s">
        <v>162</v>
      </c>
      <c r="D148" s="23">
        <f>VLOOKUP(B148,'[1]2023'!$A$3:$D$103,4,0)</f>
        <v>0</v>
      </c>
      <c r="E148" s="23"/>
      <c r="F148" s="23">
        <f>VLOOKUP(B148,'[2]Exportar (10)'!A$10:F$882,6,0)</f>
        <v>0</v>
      </c>
      <c r="G148" s="23"/>
    </row>
    <row r="149" spans="2:8" x14ac:dyDescent="0.2">
      <c r="B149" s="15" t="s">
        <v>163</v>
      </c>
      <c r="C149" s="2" t="s">
        <v>164</v>
      </c>
      <c r="D149" s="23">
        <f>VLOOKUP(B149,'[1]2023'!$A$3:$D$103,4,0)</f>
        <v>0</v>
      </c>
      <c r="E149" s="23"/>
      <c r="F149" s="23">
        <f>VLOOKUP(B149,'[2]Exportar (10)'!A$10:F$882,6,0)</f>
        <v>0</v>
      </c>
      <c r="G149" s="23"/>
      <c r="H149" s="41"/>
    </row>
    <row r="150" spans="2:8" x14ac:dyDescent="0.2">
      <c r="B150" s="15"/>
      <c r="D150" s="23"/>
      <c r="E150" s="23"/>
      <c r="F150" s="23"/>
      <c r="G150" s="23"/>
    </row>
    <row r="151" spans="2:8" x14ac:dyDescent="0.2">
      <c r="B151" s="11" t="s">
        <v>165</v>
      </c>
      <c r="C151" s="20" t="s">
        <v>166</v>
      </c>
      <c r="D151" s="22">
        <f>+D152+D153</f>
        <v>650544399682.0199</v>
      </c>
      <c r="E151" s="23"/>
      <c r="F151" s="22">
        <f>+F152+F153</f>
        <v>650544399682.0199</v>
      </c>
      <c r="G151" s="22"/>
    </row>
    <row r="152" spans="2:8" x14ac:dyDescent="0.2">
      <c r="B152" s="15" t="s">
        <v>167</v>
      </c>
      <c r="C152" s="2" t="s">
        <v>168</v>
      </c>
      <c r="D152" s="23">
        <f>VLOOKUP(B152,'[1]2023'!$A$3:$D$103,4,0)*-1</f>
        <v>650536796942.32996</v>
      </c>
      <c r="E152" s="23"/>
      <c r="F152" s="23">
        <f>VLOOKUP(B152,'[2]Exportar (10)'!A$10:F$882,6,0)*-1</f>
        <v>650536796942.32996</v>
      </c>
      <c r="G152" s="23"/>
    </row>
    <row r="153" spans="2:8" x14ac:dyDescent="0.2">
      <c r="B153" s="15" t="s">
        <v>169</v>
      </c>
      <c r="C153" s="2" t="s">
        <v>170</v>
      </c>
      <c r="D153" s="23">
        <f>VLOOKUP(B153,'[1]2023'!$A$3:$D$103,4,0)*-1</f>
        <v>7602739.6900000004</v>
      </c>
      <c r="E153" s="23"/>
      <c r="F153" s="23">
        <f>VLOOKUP(B153,'[2]Exportar (10)'!A$10:F$882,6,0)*-1</f>
        <v>7602739.6900000004</v>
      </c>
      <c r="G153" s="23"/>
    </row>
    <row r="154" spans="2:8" x14ac:dyDescent="0.2">
      <c r="B154" s="15"/>
      <c r="D154" s="23"/>
      <c r="E154" s="23"/>
      <c r="F154" s="23"/>
      <c r="G154" s="23"/>
    </row>
    <row r="155" spans="2:8" x14ac:dyDescent="0.2">
      <c r="D155" s="23"/>
      <c r="F155" s="23"/>
      <c r="G155" s="23"/>
    </row>
    <row r="156" spans="2:8" x14ac:dyDescent="0.2">
      <c r="D156" s="23"/>
      <c r="F156" s="23"/>
      <c r="G156" s="23"/>
    </row>
    <row r="157" spans="2:8" x14ac:dyDescent="0.2">
      <c r="B157" s="5" t="s">
        <v>4</v>
      </c>
      <c r="C157" s="6" t="s">
        <v>5</v>
      </c>
      <c r="D157" s="7" t="str">
        <f>+D7</f>
        <v>MARZO DE 2023</v>
      </c>
      <c r="E157" s="8"/>
      <c r="F157" s="9" t="str">
        <f>+F7</f>
        <v>DICIEMBRE DE 2022</v>
      </c>
      <c r="G157" s="10"/>
    </row>
    <row r="158" spans="2:8" x14ac:dyDescent="0.2">
      <c r="D158" s="23"/>
      <c r="F158" s="23"/>
      <c r="G158" s="23"/>
    </row>
    <row r="159" spans="2:8" x14ac:dyDescent="0.2">
      <c r="D159" s="23"/>
      <c r="F159" s="23"/>
      <c r="G159" s="23"/>
    </row>
    <row r="160" spans="2:8" x14ac:dyDescent="0.2">
      <c r="B160" s="15"/>
      <c r="C160" s="20" t="s">
        <v>171</v>
      </c>
      <c r="D160" s="21">
        <f>+D162+D166-D170</f>
        <v>0</v>
      </c>
      <c r="E160" s="22"/>
      <c r="F160" s="21">
        <f>+F162+F166-F170</f>
        <v>0</v>
      </c>
      <c r="G160" s="22"/>
    </row>
    <row r="161" spans="2:8" x14ac:dyDescent="0.2">
      <c r="B161" s="15"/>
      <c r="C161" s="20"/>
      <c r="D161" s="22"/>
      <c r="E161" s="22"/>
      <c r="F161" s="22"/>
      <c r="G161" s="22"/>
    </row>
    <row r="162" spans="2:8" x14ac:dyDescent="0.2">
      <c r="B162" s="11" t="s">
        <v>172</v>
      </c>
      <c r="C162" s="39" t="s">
        <v>173</v>
      </c>
      <c r="D162" s="22">
        <f>+D163+D164</f>
        <v>7402718827413.8203</v>
      </c>
      <c r="E162" s="23"/>
      <c r="F162" s="22">
        <f>+F163+F164</f>
        <v>7402942522526.8203</v>
      </c>
      <c r="G162" s="22"/>
      <c r="H162" s="34"/>
    </row>
    <row r="163" spans="2:8" x14ac:dyDescent="0.2">
      <c r="B163" s="15" t="s">
        <v>174</v>
      </c>
      <c r="C163" s="40" t="s">
        <v>152</v>
      </c>
      <c r="D163" s="23">
        <f>VLOOKUP(B163,'[1]2023'!$A$3:$D$103,4,0)</f>
        <v>5139302557898.6904</v>
      </c>
      <c r="E163" s="23"/>
      <c r="F163" s="23">
        <f>VLOOKUP(B163,'[2]Exportar (10)'!A$10:F$882,6,0)</f>
        <v>5139302557898.6904</v>
      </c>
      <c r="G163" s="23"/>
    </row>
    <row r="164" spans="2:8" x14ac:dyDescent="0.2">
      <c r="B164" s="15" t="s">
        <v>175</v>
      </c>
      <c r="C164" s="40" t="s">
        <v>176</v>
      </c>
      <c r="D164" s="23">
        <f>VLOOKUP(B164,'[1]2023'!$A$3:$D$103,4,0)</f>
        <v>2263416269515.1299</v>
      </c>
      <c r="E164" s="23"/>
      <c r="F164" s="23">
        <f>VLOOKUP(B164,'[2]Exportar (10)'!A$10:F$882,6,0)</f>
        <v>2263639964628.1299</v>
      </c>
      <c r="G164" s="23"/>
    </row>
    <row r="165" spans="2:8" x14ac:dyDescent="0.2">
      <c r="B165" s="15"/>
      <c r="C165" s="40"/>
      <c r="D165" s="23"/>
      <c r="E165" s="23"/>
      <c r="F165" s="23"/>
      <c r="G165" s="23"/>
    </row>
    <row r="166" spans="2:8" x14ac:dyDescent="0.2">
      <c r="B166" s="11" t="s">
        <v>177</v>
      </c>
      <c r="C166" s="39" t="s">
        <v>178</v>
      </c>
      <c r="D166" s="22">
        <f>+D167+D168</f>
        <v>0</v>
      </c>
      <c r="E166" s="22"/>
      <c r="F166" s="22">
        <f>+F167+F168</f>
        <v>0</v>
      </c>
      <c r="G166" s="22"/>
      <c r="H166" s="34"/>
    </row>
    <row r="167" spans="2:8" x14ac:dyDescent="0.2">
      <c r="B167" s="15" t="s">
        <v>179</v>
      </c>
      <c r="C167" s="40" t="s">
        <v>180</v>
      </c>
      <c r="D167" s="23">
        <f>VLOOKUP(B167,'[1]2023'!$A$3:$D$103,4,0)</f>
        <v>0</v>
      </c>
      <c r="E167" s="23"/>
      <c r="F167" s="23">
        <f>VLOOKUP(B167,'[2]Exportar (10)'!A$10:F$882,6,0)</f>
        <v>0</v>
      </c>
      <c r="G167" s="23"/>
    </row>
    <row r="168" spans="2:8" x14ac:dyDescent="0.2">
      <c r="B168" s="15" t="s">
        <v>181</v>
      </c>
      <c r="C168" s="40" t="s">
        <v>182</v>
      </c>
      <c r="D168" s="23">
        <f>VLOOKUP(B168,'[1]2023'!$A$3:$D$103,4,0)</f>
        <v>0</v>
      </c>
      <c r="E168" s="23"/>
      <c r="F168" s="23">
        <f>VLOOKUP(B168,'[2]Exportar (10)'!A$10:F$882,6,0)</f>
        <v>0</v>
      </c>
      <c r="G168" s="23"/>
    </row>
    <row r="169" spans="2:8" x14ac:dyDescent="0.2">
      <c r="B169" s="15"/>
      <c r="C169" s="40"/>
      <c r="D169" s="23"/>
      <c r="E169" s="23"/>
      <c r="F169" s="23"/>
      <c r="G169" s="23"/>
    </row>
    <row r="170" spans="2:8" x14ac:dyDescent="0.2">
      <c r="B170" s="11" t="s">
        <v>183</v>
      </c>
      <c r="C170" s="20" t="s">
        <v>184</v>
      </c>
      <c r="D170" s="22">
        <f>+D171+D172</f>
        <v>7402718827413.8203</v>
      </c>
      <c r="E170" s="23"/>
      <c r="F170" s="22">
        <f>+F171+F172</f>
        <v>7402942522526.8203</v>
      </c>
      <c r="G170" s="22"/>
    </row>
    <row r="171" spans="2:8" x14ac:dyDescent="0.2">
      <c r="B171" s="15" t="s">
        <v>185</v>
      </c>
      <c r="C171" s="2" t="s">
        <v>186</v>
      </c>
      <c r="D171" s="23">
        <f>VLOOKUP(B171,'[1]2023'!$A$3:$D$103,4,0)*-1</f>
        <v>7402718827413.8203</v>
      </c>
      <c r="E171" s="23"/>
      <c r="F171" s="23">
        <f>VLOOKUP(B171,'[2]Exportar (10)'!A$10:F$882,6,0)*-1</f>
        <v>7402942522526.8203</v>
      </c>
      <c r="G171" s="23"/>
    </row>
    <row r="172" spans="2:8" x14ac:dyDescent="0.2">
      <c r="B172" s="15" t="s">
        <v>187</v>
      </c>
      <c r="C172" s="2" t="s">
        <v>188</v>
      </c>
      <c r="D172" s="23">
        <f>VLOOKUP(B172,'[1]2023'!$A$3:$D$103,4,0)*-1</f>
        <v>0</v>
      </c>
      <c r="E172" s="42"/>
      <c r="F172" s="23">
        <f>VLOOKUP(B172,'[2]Exportar (10)'!A$10:F$882,6,0)*-1</f>
        <v>0</v>
      </c>
      <c r="G172" s="23"/>
    </row>
    <row r="173" spans="2:8" x14ac:dyDescent="0.2">
      <c r="G173" s="44"/>
    </row>
    <row r="174" spans="2:8" x14ac:dyDescent="0.2">
      <c r="D174" s="45">
        <f>+D78-D134</f>
        <v>0</v>
      </c>
      <c r="E174" s="46"/>
      <c r="F174" s="45">
        <f>+F78-F134</f>
        <v>0</v>
      </c>
      <c r="G174" s="44"/>
    </row>
    <row r="175" spans="2:8" x14ac:dyDescent="0.2">
      <c r="D175" s="47"/>
      <c r="E175" s="42"/>
      <c r="F175" s="37"/>
      <c r="G175" s="37"/>
    </row>
    <row r="176" spans="2:8" x14ac:dyDescent="0.2">
      <c r="D176" s="47"/>
      <c r="E176" s="42"/>
      <c r="F176" s="37"/>
      <c r="G176" s="37"/>
    </row>
    <row r="177" spans="2:5" x14ac:dyDescent="0.2">
      <c r="D177" s="47"/>
    </row>
    <row r="178" spans="2:5" x14ac:dyDescent="0.2">
      <c r="B178" s="20" t="s">
        <v>189</v>
      </c>
      <c r="C178" s="37"/>
      <c r="D178" s="48" t="s">
        <v>190</v>
      </c>
      <c r="E178" s="39"/>
    </row>
    <row r="179" spans="2:5" x14ac:dyDescent="0.2">
      <c r="B179" s="20" t="s">
        <v>191</v>
      </c>
      <c r="C179" s="37"/>
      <c r="D179" s="49" t="s">
        <v>192</v>
      </c>
      <c r="E179" s="39"/>
    </row>
    <row r="180" spans="2:5" x14ac:dyDescent="0.2">
      <c r="B180" s="50" t="s">
        <v>193</v>
      </c>
      <c r="C180" s="37"/>
      <c r="D180" s="50" t="s">
        <v>194</v>
      </c>
      <c r="E180" s="40"/>
    </row>
    <row r="181" spans="2:5" x14ac:dyDescent="0.2">
      <c r="D181" s="50" t="s">
        <v>195</v>
      </c>
    </row>
  </sheetData>
  <mergeCells count="5">
    <mergeCell ref="B1:H1"/>
    <mergeCell ref="B2:H2"/>
    <mergeCell ref="B3:H3"/>
    <mergeCell ref="B4:H4"/>
    <mergeCell ref="B5:H5"/>
  </mergeCells>
  <printOptions horizontalCentered="1"/>
  <pageMargins left="0.98425196850393704" right="0.98425196850393704" top="0.98425196850393704" bottom="0.78740157480314965" header="1.1023622047244095" footer="0.43307086614173229"/>
  <pageSetup scale="67" orientation="portrait" horizontalDpi="4294967294" r:id="rId1"/>
  <headerFooter alignWithMargins="0">
    <oddFooter>&amp;R&amp;P DE &amp;N</oddFooter>
  </headerFooter>
  <rowBreaks count="2" manualBreakCount="2">
    <brk id="79" min="1" max="7" man="1"/>
    <brk id="154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(2) D</vt:lpstr>
      <vt:lpstr>'Anexo (2) D'!Área_de_impresión</vt:lpstr>
      <vt:lpstr>'Anexo (2) 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Marjorie Rodriguez Suarez</dc:creator>
  <cp:lastModifiedBy>Lida Marjorie Rodriguez Suarez</cp:lastModifiedBy>
  <dcterms:created xsi:type="dcterms:W3CDTF">2023-04-27T20:29:18Z</dcterms:created>
  <dcterms:modified xsi:type="dcterms:W3CDTF">2023-04-27T20:30:00Z</dcterms:modified>
</cp:coreProperties>
</file>